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lak_da\Desktop\рабочие папки\Рабочие папки 2024\0301 Разъединители 10 кВ\"/>
    </mc:Choice>
  </mc:AlternateContent>
  <bookViews>
    <workbookView xWindow="0" yWindow="60" windowWidth="14670" windowHeight="12690"/>
  </bookViews>
  <sheets>
    <sheet name="Структура НМЦ" sheetId="1" r:id="rId1"/>
    <sheet name="Лист1" sheetId="2" r:id="rId2"/>
  </sheets>
  <externalReferences>
    <externalReference r:id="rId3"/>
  </externalReferences>
  <definedNames>
    <definedName name="_xlnm.Print_Area" localSheetId="0">'Структура НМЦ'!$A$1:$R$42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3" i="1" l="1"/>
  <c r="R32" i="1"/>
  <c r="I31" i="1" l="1"/>
  <c r="J31" i="1"/>
  <c r="N31" i="1"/>
  <c r="O31" i="1"/>
  <c r="Q31" i="1"/>
  <c r="R31" i="1" s="1"/>
  <c r="I30" i="1"/>
  <c r="G31" i="1"/>
  <c r="I25" i="1"/>
  <c r="J25" i="1"/>
  <c r="N25" i="1"/>
  <c r="O25" i="1"/>
  <c r="Q25" i="1"/>
  <c r="R25" i="1" s="1"/>
  <c r="I26" i="1"/>
  <c r="J26" i="1"/>
  <c r="N26" i="1"/>
  <c r="O26" i="1"/>
  <c r="Q26" i="1"/>
  <c r="R26" i="1" s="1"/>
  <c r="I27" i="1"/>
  <c r="J27" i="1"/>
  <c r="N27" i="1"/>
  <c r="O27" i="1"/>
  <c r="Q27" i="1"/>
  <c r="R27" i="1" s="1"/>
  <c r="G25" i="1"/>
  <c r="G26" i="1"/>
  <c r="G27" i="1"/>
  <c r="G10" i="1" l="1"/>
  <c r="G11" i="1"/>
  <c r="G12" i="1"/>
  <c r="Q30" i="1"/>
  <c r="R30" i="1" s="1"/>
  <c r="O30" i="1"/>
  <c r="N30" i="1"/>
  <c r="J30" i="1"/>
  <c r="G30" i="1"/>
  <c r="G32" i="1" s="1"/>
  <c r="Q24" i="1"/>
  <c r="R24" i="1" s="1"/>
  <c r="O24" i="1"/>
  <c r="N24" i="1"/>
  <c r="J24" i="1"/>
  <c r="I24" i="1"/>
  <c r="G24" i="1"/>
  <c r="Q21" i="1"/>
  <c r="R21" i="1" s="1"/>
  <c r="O21" i="1"/>
  <c r="N21" i="1"/>
  <c r="J21" i="1"/>
  <c r="I21" i="1"/>
  <c r="G21" i="1"/>
  <c r="Q20" i="1"/>
  <c r="R20" i="1" s="1"/>
  <c r="O20" i="1"/>
  <c r="N20" i="1"/>
  <c r="J20" i="1"/>
  <c r="I20" i="1"/>
  <c r="G20" i="1"/>
  <c r="Q19" i="1"/>
  <c r="R19" i="1" s="1"/>
  <c r="O19" i="1"/>
  <c r="N19" i="1"/>
  <c r="J19" i="1"/>
  <c r="I19" i="1"/>
  <c r="G19" i="1"/>
  <c r="Q18" i="1"/>
  <c r="R18" i="1" s="1"/>
  <c r="O18" i="1"/>
  <c r="N18" i="1"/>
  <c r="J18" i="1"/>
  <c r="I18" i="1"/>
  <c r="G18" i="1"/>
  <c r="Q17" i="1"/>
  <c r="R17" i="1" s="1"/>
  <c r="O17" i="1"/>
  <c r="N17" i="1"/>
  <c r="J17" i="1"/>
  <c r="I17" i="1"/>
  <c r="G17" i="1"/>
  <c r="Q16" i="1"/>
  <c r="R16" i="1" s="1"/>
  <c r="O16" i="1"/>
  <c r="N16" i="1"/>
  <c r="J16" i="1"/>
  <c r="I16" i="1"/>
  <c r="G16" i="1"/>
  <c r="Q15" i="1"/>
  <c r="R15" i="1" s="1"/>
  <c r="O15" i="1"/>
  <c r="N15" i="1"/>
  <c r="J15" i="1"/>
  <c r="I15" i="1"/>
  <c r="G15" i="1"/>
  <c r="Q12" i="1"/>
  <c r="R12" i="1" s="1"/>
  <c r="O12" i="1"/>
  <c r="N12" i="1"/>
  <c r="J12" i="1"/>
  <c r="I12" i="1"/>
  <c r="Q11" i="1"/>
  <c r="R11" i="1" s="1"/>
  <c r="O11" i="1"/>
  <c r="N11" i="1"/>
  <c r="J11" i="1"/>
  <c r="I11" i="1"/>
  <c r="Q10" i="1"/>
  <c r="R10" i="1" s="1"/>
  <c r="O10" i="1"/>
  <c r="N10" i="1"/>
  <c r="J10" i="1"/>
  <c r="I10" i="1"/>
  <c r="R28" i="1" l="1"/>
  <c r="G28" i="1"/>
  <c r="G13" i="1"/>
  <c r="G22" i="1"/>
  <c r="R13" i="1"/>
  <c r="R22" i="1"/>
  <c r="G33" i="1" l="1"/>
  <c r="R34" i="1"/>
  <c r="R35" i="1" s="1"/>
  <c r="F3" i="1" l="1"/>
  <c r="G34" i="1"/>
  <c r="G35" i="1" s="1"/>
</calcChain>
</file>

<file path=xl/sharedStrings.xml><?xml version="1.0" encoding="utf-8"?>
<sst xmlns="http://schemas.openxmlformats.org/spreadsheetml/2006/main" count="80" uniqueCount="45">
  <si>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</si>
  <si>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</si>
  <si>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</si>
  <si>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</si>
  <si>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</si>
  <si>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</si>
  <si>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</si>
  <si>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</si>
  <si>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</si>
  <si>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</si>
  <si>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</si>
  <si>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</si>
  <si>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</si>
  <si>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</si>
  <si>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</si>
  <si>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 по филиалу "ПЭС"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</si>
  <si>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</si>
  <si>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</si>
  <si>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</si>
  <si>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Приложение к Документации о закупке – Структура НМЦ (в т.ч. форма Коммерческого предложения)</t>
  </si>
  <si>
    <r>
      <t xml:space="preserve">Страна происхождения товара
</t>
    </r>
    <r>
      <rPr>
        <i/>
        <sz val="12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</si>
  <si>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</si>
  <si>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>2. филиал АО "ДРСК" "Приморские электрические сети"</t>
  </si>
  <si>
    <t>1. филиал АО «ДРСК» «Амурские электрические сети»</t>
  </si>
  <si>
    <t>ИТОГО по филиалу "АЭС"</t>
  </si>
  <si>
    <t>ИТОГО по филиалу "ХЭС" СП "ЦЭС"</t>
  </si>
  <si>
    <t>Итого по филиалу "ЮЯЭС"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</si>
  <si>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</si>
  <si>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</si>
  <si>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r>
      <t xml:space="preserve">Номер реестровой записи из реестра, предусмотренного п.2 ПП 2013
</t>
    </r>
    <r>
      <rPr>
        <i/>
        <sz val="12"/>
        <color rgb="FFFF0000"/>
        <rFont val="Calibri"/>
        <family val="2"/>
        <charset val="204"/>
        <scheme val="minor"/>
      </rPr>
      <t>[в случае наличия в одном из реестров, предусмотренных п.2 Правительства Российской Федерации от 03 декабря 2020 г. № 2013*  – дополнительно указывается № реестровой записи]</t>
    </r>
  </si>
  <si>
    <t>ОКПД2 27.12.10.120 Поставка разъединителей 10 кВ для проведения ремонтных работ на ВЛ 0,4/6/10 кВ и трансформаторных подстанциях филиалов АО "ДРСК": "Амурские электрические сети", "Приморские электрические сети", "Хабаровские электрические сети" и "Южно-Якутские электрические сети"</t>
  </si>
  <si>
    <t>3. филиал АО «ДРСК» «Хабаровские электрические сети» СП «Центральные электрические сети» г. Хабаровск</t>
  </si>
  <si>
    <t>4. филиал АО «ДРСК» «Южно-Якутские электрические сети»</t>
  </si>
  <si>
    <r>
      <t xml:space="preserve">Разъединитель трёхполюсный </t>
    </r>
    <r>
      <rPr>
        <b/>
        <sz val="11"/>
        <color theme="1"/>
        <rFont val="Times New Roman"/>
        <family val="1"/>
        <charset val="204"/>
      </rPr>
      <t>РЛНД-1.1-10Б/400Н УХЛ1 с приводом ПРНЗ-10 УХЛ1</t>
    </r>
  </si>
  <si>
    <r>
      <t xml:space="preserve">Разъединитель трёхполюсный </t>
    </r>
    <r>
      <rPr>
        <b/>
        <sz val="11"/>
        <color theme="1"/>
        <rFont val="Times New Roman"/>
        <family val="1"/>
        <charset val="204"/>
      </rPr>
      <t>РЛНД-1-10Б/630 УХЛ1 с приводом ПРНЗ-10 УХЛ1</t>
    </r>
  </si>
  <si>
    <r>
      <t xml:space="preserve">Разъединитель трёхполюсный </t>
    </r>
    <r>
      <rPr>
        <b/>
        <sz val="11"/>
        <color theme="1"/>
        <rFont val="Times New Roman"/>
        <family val="1"/>
        <charset val="204"/>
      </rPr>
      <t>РЛНД-2-10Б/630 УХЛ1 с приводом ПРНЗ-2-10УХЛ1</t>
    </r>
  </si>
  <si>
    <t>шт</t>
  </si>
  <si>
    <r>
      <t xml:space="preserve">Разъединитель трёхполюсный </t>
    </r>
    <r>
      <rPr>
        <b/>
        <sz val="11"/>
        <color theme="1"/>
        <rFont val="Times New Roman"/>
        <family val="1"/>
        <charset val="204"/>
      </rPr>
      <t>РЛКВ-С-10.IV/400 УХЛ1 с приводом ПР-03-7УХЛ1</t>
    </r>
  </si>
  <si>
    <r>
      <t xml:space="preserve">Разъединитель трёхполюсный </t>
    </r>
    <r>
      <rPr>
        <b/>
        <sz val="11"/>
        <color theme="1"/>
        <rFont val="Times New Roman"/>
        <family val="1"/>
        <charset val="204"/>
      </rPr>
      <t>РЛНД-1-10Б/400 УХЛ1 с приводом ПРНЗ-10 УХЛ1</t>
    </r>
  </si>
  <si>
    <r>
      <t xml:space="preserve">Разъединитель трёхполюсный </t>
    </r>
    <r>
      <rPr>
        <b/>
        <sz val="11"/>
        <color theme="1"/>
        <rFont val="Times New Roman"/>
        <family val="1"/>
        <charset val="204"/>
      </rPr>
      <t>РЛНД-1.1-10Б/400Н УХЛ1 с приводом ПРНЗ-10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УХЛ1</t>
    </r>
  </si>
  <si>
    <r>
      <t xml:space="preserve">Разъединитель трёхполюсный </t>
    </r>
    <r>
      <rPr>
        <b/>
        <sz val="11"/>
        <color theme="1"/>
        <rFont val="Times New Roman"/>
        <family val="1"/>
        <charset val="204"/>
      </rPr>
      <t>РЛНД-2-10Б/630 УХЛ1 с приводом ПРНЗ-2-10 УХЛ1</t>
    </r>
  </si>
  <si>
    <r>
      <t xml:space="preserve">Разъединитель трёхполюсный </t>
    </r>
    <r>
      <rPr>
        <b/>
        <sz val="11"/>
        <color theme="1"/>
        <rFont val="Times New Roman"/>
        <family val="1"/>
        <charset val="204"/>
      </rPr>
      <t>РЛНД-1-10Б/400 УХЛ1 с приводом ПРН-10М У1</t>
    </r>
  </si>
  <si>
    <r>
      <t xml:space="preserve">Разъединитель трёхполюсный </t>
    </r>
    <r>
      <rPr>
        <b/>
        <sz val="11"/>
        <color theme="1"/>
        <rFont val="Times New Roman"/>
        <family val="1"/>
        <charset val="204"/>
      </rPr>
      <t>РЛНД-2-10Б/400 УХЛ1 с приводом ПРНЗ-2-10 УХЛ1</t>
    </r>
  </si>
  <si>
    <r>
      <t xml:space="preserve">Разъединитель трёхполюсный </t>
    </r>
    <r>
      <rPr>
        <b/>
        <sz val="11"/>
        <color theme="1"/>
        <rFont val="Times New Roman"/>
        <family val="1"/>
        <charset val="204"/>
      </rPr>
      <t>РЛНД 1.1-10Б/200 УХЛ1 с приводом ПРНЗ-10 УХЛ1</t>
    </r>
  </si>
  <si>
    <r>
      <t xml:space="preserve">Разъединитель трёхполюсный </t>
    </r>
    <r>
      <rPr>
        <b/>
        <sz val="11"/>
        <color theme="1"/>
        <rFont val="Times New Roman"/>
        <family val="1"/>
        <charset val="204"/>
      </rPr>
      <t>РВЗ-1б-10/630МУХЛ2 с приводом ПР-3 У3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</si>
</sst>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i/>
      <sz val="12"/>
      <color rgb="FFFF000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2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78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57">
    <xf numFmtId="0" fontId="0" fillId="0" borderId="0" xfId="0"/>
    <xf numFmtId="0" fontId="6" fillId="0" borderId="0" xfId="0" applyFont="1"/>
    <xf numFmtId="0" fontId="7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3" fontId="8" fillId="5" borderId="4" xfId="0" applyNumberFormat="1" applyFont="1" applyFill="1" applyBorder="1" applyAlignment="1">
      <alignment horizontal="center" vertical="top" wrapText="1"/>
    </xf>
    <xf numFmtId="4" fontId="8" fillId="5" borderId="4" xfId="0" applyNumberFormat="1" applyFont="1" applyFill="1" applyBorder="1" applyAlignment="1">
      <alignment horizontal="center" vertical="top" wrapText="1"/>
    </xf>
    <xf numFmtId="164" fontId="8" fillId="5" borderId="4" xfId="0" applyNumberFormat="1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/>
    </xf>
    <xf numFmtId="4" fontId="7" fillId="5" borderId="4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 applyProtection="1">
      <alignment horizontal="left" vertical="top" wrapText="1"/>
      <protection locked="0"/>
    </xf>
    <xf numFmtId="4" fontId="2" fillId="2" borderId="4" xfId="0" applyNumberFormat="1" applyFont="1" applyFill="1" applyBorder="1" applyAlignment="1" applyProtection="1">
      <alignment horizontal="center" vertical="top" wrapText="1"/>
      <protection locked="0"/>
    </xf>
    <xf numFmtId="0" fontId="10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2" fillId="4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/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top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3" fontId="8" fillId="5" borderId="21" xfId="0" applyNumberFormat="1" applyFont="1" applyFill="1" applyBorder="1" applyAlignment="1">
      <alignment horizontal="center" vertical="top" wrapText="1"/>
    </xf>
    <xf numFmtId="164" fontId="8" fillId="5" borderId="21" xfId="0" applyNumberFormat="1" applyFont="1" applyFill="1" applyBorder="1" applyAlignment="1">
      <alignment horizontal="center" vertical="top" wrapText="1"/>
    </xf>
    <xf numFmtId="49" fontId="2" fillId="2" borderId="26" xfId="0" applyNumberFormat="1" applyFont="1" applyFill="1" applyBorder="1" applyAlignment="1" applyProtection="1">
      <alignment horizontal="left" vertical="top" wrapText="1"/>
      <protection locked="0"/>
    </xf>
    <xf numFmtId="3" fontId="8" fillId="5" borderId="26" xfId="0" applyNumberFormat="1" applyFont="1" applyFill="1" applyBorder="1" applyAlignment="1">
      <alignment horizontal="center" vertical="top" wrapText="1"/>
    </xf>
    <xf numFmtId="164" fontId="8" fillId="5" borderId="26" xfId="0" applyNumberFormat="1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 applyProtection="1">
      <alignment horizontal="left" vertical="top" wrapText="1"/>
      <protection locked="0"/>
    </xf>
    <xf numFmtId="4" fontId="2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8" xfId="0" applyNumberFormat="1" applyFont="1" applyFill="1" applyBorder="1" applyAlignment="1" applyProtection="1">
      <alignment horizontal="left" vertical="top" wrapText="1"/>
      <protection locked="0"/>
    </xf>
    <xf numFmtId="4" fontId="2" fillId="2" borderId="18" xfId="0" applyNumberFormat="1" applyFont="1" applyFill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/>
    <xf numFmtId="4" fontId="7" fillId="4" borderId="34" xfId="0" applyNumberFormat="1" applyFont="1" applyFill="1" applyBorder="1" applyAlignment="1">
      <alignment horizontal="center" vertical="center" wrapText="1"/>
    </xf>
    <xf numFmtId="9" fontId="2" fillId="2" borderId="37" xfId="0" applyNumberFormat="1" applyFont="1" applyFill="1" applyBorder="1" applyAlignment="1" applyProtection="1">
      <alignment horizontal="center" vertical="top" wrapText="1"/>
    </xf>
    <xf numFmtId="4" fontId="8" fillId="4" borderId="24" xfId="0" applyNumberFormat="1" applyFont="1" applyFill="1" applyBorder="1" applyAlignment="1">
      <alignment horizontal="center" vertical="top" wrapText="1"/>
    </xf>
    <xf numFmtId="4" fontId="8" fillId="4" borderId="41" xfId="0" applyNumberFormat="1" applyFont="1" applyFill="1" applyBorder="1" applyAlignment="1">
      <alignment horizontal="center" vertical="top" wrapText="1"/>
    </xf>
    <xf numFmtId="4" fontId="5" fillId="0" borderId="5" xfId="1" applyNumberFormat="1" applyFont="1" applyBorder="1" applyAlignment="1">
      <alignment horizontal="right" vertical="top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4" fontId="4" fillId="4" borderId="34" xfId="0" applyNumberFormat="1" applyFont="1" applyFill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top" wrapText="1"/>
    </xf>
    <xf numFmtId="4" fontId="13" fillId="5" borderId="45" xfId="0" applyNumberFormat="1" applyFont="1" applyFill="1" applyBorder="1" applyAlignment="1" applyProtection="1">
      <alignment horizontal="center" vertical="center" wrapText="1"/>
    </xf>
    <xf numFmtId="4" fontId="12" fillId="5" borderId="50" xfId="0" applyNumberFormat="1" applyFont="1" applyFill="1" applyBorder="1" applyAlignment="1" applyProtection="1">
      <alignment horizontal="center" vertical="top" wrapText="1"/>
    </xf>
    <xf numFmtId="4" fontId="13" fillId="5" borderId="53" xfId="0" applyNumberFormat="1" applyFont="1" applyFill="1" applyBorder="1" applyAlignment="1" applyProtection="1">
      <alignment horizontal="center" vertical="center" wrapText="1"/>
    </xf>
    <xf numFmtId="0" fontId="8" fillId="0" borderId="56" xfId="0" applyFont="1" applyBorder="1" applyAlignment="1">
      <alignment horizontal="center" vertical="top" wrapText="1"/>
    </xf>
    <xf numFmtId="4" fontId="13" fillId="5" borderId="59" xfId="0" applyNumberFormat="1" applyFont="1" applyFill="1" applyBorder="1" applyAlignment="1" applyProtection="1">
      <alignment horizontal="center" vertical="center" wrapText="1"/>
    </xf>
    <xf numFmtId="4" fontId="12" fillId="5" borderId="61" xfId="0" applyNumberFormat="1" applyFont="1" applyFill="1" applyBorder="1" applyAlignment="1" applyProtection="1">
      <alignment horizontal="center" vertical="top" wrapText="1"/>
    </xf>
    <xf numFmtId="49" fontId="8" fillId="5" borderId="25" xfId="0" applyNumberFormat="1" applyFont="1" applyFill="1" applyBorder="1" applyAlignment="1">
      <alignment horizontal="left" vertical="center" wrapText="1"/>
    </xf>
    <xf numFmtId="3" fontId="8" fillId="5" borderId="26" xfId="0" applyNumberFormat="1" applyFont="1" applyFill="1" applyBorder="1" applyAlignment="1">
      <alignment horizontal="center" vertical="center" wrapText="1"/>
    </xf>
    <xf numFmtId="4" fontId="8" fillId="5" borderId="26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 applyAlignment="1" applyProtection="1">
      <alignment horizontal="center" vertical="center" wrapText="1"/>
      <protection locked="0"/>
    </xf>
    <xf numFmtId="164" fontId="8" fillId="5" borderId="26" xfId="0" applyNumberFormat="1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/>
    </xf>
    <xf numFmtId="49" fontId="8" fillId="5" borderId="65" xfId="0" applyNumberFormat="1" applyFont="1" applyFill="1" applyBorder="1" applyAlignment="1">
      <alignment horizontal="left" vertical="center" wrapText="1"/>
    </xf>
    <xf numFmtId="49" fontId="2" fillId="2" borderId="66" xfId="0" applyNumberFormat="1" applyFont="1" applyFill="1" applyBorder="1" applyAlignment="1" applyProtection="1">
      <alignment horizontal="left" vertical="top" wrapText="1"/>
      <protection locked="0"/>
    </xf>
    <xf numFmtId="3" fontId="8" fillId="5" borderId="66" xfId="0" applyNumberFormat="1" applyFont="1" applyFill="1" applyBorder="1" applyAlignment="1">
      <alignment horizontal="center" vertical="center" wrapText="1"/>
    </xf>
    <xf numFmtId="4" fontId="8" fillId="5" borderId="66" xfId="0" applyNumberFormat="1" applyFont="1" applyFill="1" applyBorder="1" applyAlignment="1">
      <alignment horizontal="center" vertical="center" wrapText="1"/>
    </xf>
    <xf numFmtId="4" fontId="2" fillId="2" borderId="66" xfId="0" applyNumberFormat="1" applyFont="1" applyFill="1" applyBorder="1" applyAlignment="1" applyProtection="1">
      <alignment horizontal="center" vertical="center" wrapText="1"/>
      <protection locked="0"/>
    </xf>
    <xf numFmtId="164" fontId="8" fillId="5" borderId="66" xfId="0" applyNumberFormat="1" applyFont="1" applyFill="1" applyBorder="1" applyAlignment="1">
      <alignment horizontal="center" vertical="center" wrapText="1"/>
    </xf>
    <xf numFmtId="4" fontId="8" fillId="5" borderId="67" xfId="0" applyNumberFormat="1" applyFont="1" applyFill="1" applyBorder="1" applyAlignment="1">
      <alignment horizontal="center" vertical="center" wrapText="1"/>
    </xf>
    <xf numFmtId="0" fontId="6" fillId="5" borderId="68" xfId="0" applyFont="1" applyFill="1" applyBorder="1" applyAlignment="1">
      <alignment horizontal="center"/>
    </xf>
    <xf numFmtId="4" fontId="8" fillId="5" borderId="69" xfId="0" applyNumberFormat="1" applyFont="1" applyFill="1" applyBorder="1" applyAlignment="1">
      <alignment horizontal="center" vertical="center" wrapText="1"/>
    </xf>
    <xf numFmtId="4" fontId="7" fillId="5" borderId="50" xfId="0" applyNumberFormat="1" applyFont="1" applyFill="1" applyBorder="1" applyAlignment="1">
      <alignment horizontal="center" vertical="top" wrapText="1"/>
    </xf>
    <xf numFmtId="0" fontId="6" fillId="5" borderId="71" xfId="0" applyFont="1" applyFill="1" applyBorder="1" applyAlignment="1">
      <alignment horizontal="center"/>
    </xf>
    <xf numFmtId="4" fontId="8" fillId="5" borderId="72" xfId="0" applyNumberFormat="1" applyFont="1" applyFill="1" applyBorder="1" applyAlignment="1">
      <alignment horizontal="center" vertical="top" wrapText="1"/>
    </xf>
    <xf numFmtId="4" fontId="8" fillId="5" borderId="73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165" fontId="8" fillId="0" borderId="0" xfId="0" applyNumberFormat="1" applyFont="1" applyBorder="1" applyAlignment="1">
      <alignment horizontal="center" vertical="top" wrapText="1"/>
    </xf>
    <xf numFmtId="165" fontId="10" fillId="0" borderId="0" xfId="0" applyNumberFormat="1" applyFont="1" applyBorder="1" applyAlignment="1">
      <alignment horizontal="center" vertical="top" wrapText="1"/>
    </xf>
    <xf numFmtId="165" fontId="4" fillId="4" borderId="18" xfId="0" applyNumberFormat="1" applyFont="1" applyFill="1" applyBorder="1" applyAlignment="1">
      <alignment horizontal="center" vertical="center" wrapText="1"/>
    </xf>
    <xf numFmtId="165" fontId="6" fillId="0" borderId="0" xfId="0" applyNumberFormat="1" applyFont="1"/>
    <xf numFmtId="4" fontId="2" fillId="4" borderId="9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6" fillId="7" borderId="4" xfId="0" applyFont="1" applyFill="1" applyBorder="1" applyAlignment="1">
      <alignment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/>
    </xf>
    <xf numFmtId="4" fontId="12" fillId="5" borderId="77" xfId="0" applyNumberFormat="1" applyFont="1" applyFill="1" applyBorder="1" applyAlignment="1" applyProtection="1">
      <alignment horizontal="center" vertical="top" wrapText="1"/>
    </xf>
    <xf numFmtId="4" fontId="19" fillId="0" borderId="4" xfId="1" applyNumberFormat="1" applyFont="1" applyBorder="1" applyAlignment="1">
      <alignment horizontal="center" vertical="center"/>
    </xf>
    <xf numFmtId="4" fontId="19" fillId="0" borderId="5" xfId="1" applyNumberFormat="1" applyFont="1" applyBorder="1" applyAlignment="1">
      <alignment horizontal="center" vertical="center"/>
    </xf>
    <xf numFmtId="4" fontId="13" fillId="5" borderId="30" xfId="0" applyNumberFormat="1" applyFont="1" applyFill="1" applyBorder="1" applyAlignment="1" applyProtection="1">
      <alignment horizontal="center" vertical="center" wrapText="1"/>
    </xf>
    <xf numFmtId="49" fontId="8" fillId="5" borderId="22" xfId="0" applyNumberFormat="1" applyFont="1" applyFill="1" applyBorder="1" applyAlignment="1">
      <alignment horizontal="left" vertical="center" wrapText="1"/>
    </xf>
    <xf numFmtId="49" fontId="8" fillId="5" borderId="4" xfId="0" applyNumberFormat="1" applyFont="1" applyFill="1" applyBorder="1" applyAlignment="1">
      <alignment horizontal="left" vertical="center" wrapText="1"/>
    </xf>
    <xf numFmtId="4" fontId="8" fillId="5" borderId="21" xfId="0" applyNumberFormat="1" applyFont="1" applyFill="1" applyBorder="1" applyAlignment="1">
      <alignment horizontal="center" vertical="center" wrapText="1"/>
    </xf>
    <xf numFmtId="4" fontId="8" fillId="5" borderId="4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justify" vertical="top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4" fillId="6" borderId="74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6" borderId="54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4" fillId="6" borderId="75" xfId="0" applyFont="1" applyFill="1" applyBorder="1" applyAlignment="1">
      <alignment horizontal="left"/>
    </xf>
    <xf numFmtId="0" fontId="4" fillId="6" borderId="60" xfId="0" applyFont="1" applyFill="1" applyBorder="1" applyAlignment="1">
      <alignment horizontal="left"/>
    </xf>
    <xf numFmtId="0" fontId="7" fillId="5" borderId="55" xfId="0" applyFont="1" applyFill="1" applyBorder="1" applyAlignment="1">
      <alignment horizontal="left"/>
    </xf>
    <xf numFmtId="0" fontId="6" fillId="5" borderId="48" xfId="0" applyFont="1" applyFill="1" applyBorder="1" applyAlignment="1">
      <alignment horizontal="left"/>
    </xf>
    <xf numFmtId="0" fontId="6" fillId="5" borderId="70" xfId="0" applyFont="1" applyFill="1" applyBorder="1" applyAlignment="1">
      <alignment horizontal="left"/>
    </xf>
    <xf numFmtId="0" fontId="4" fillId="6" borderId="51" xfId="0" applyFont="1" applyFill="1" applyBorder="1" applyAlignment="1">
      <alignment horizontal="center"/>
    </xf>
    <xf numFmtId="0" fontId="4" fillId="6" borderId="42" xfId="0" applyFont="1" applyFill="1" applyBorder="1" applyAlignment="1">
      <alignment horizontal="center"/>
    </xf>
    <xf numFmtId="0" fontId="4" fillId="6" borderId="52" xfId="0" applyFont="1" applyFill="1" applyBorder="1" applyAlignment="1">
      <alignment horizontal="center"/>
    </xf>
    <xf numFmtId="0" fontId="7" fillId="6" borderId="62" xfId="0" applyFont="1" applyFill="1" applyBorder="1" applyAlignment="1">
      <alignment horizontal="center"/>
    </xf>
    <xf numFmtId="0" fontId="7" fillId="6" borderId="43" xfId="0" applyFont="1" applyFill="1" applyBorder="1" applyAlignment="1">
      <alignment horizontal="center"/>
    </xf>
    <xf numFmtId="0" fontId="7" fillId="6" borderId="52" xfId="0" applyFont="1" applyFill="1" applyBorder="1" applyAlignment="1">
      <alignment horizontal="center"/>
    </xf>
    <xf numFmtId="0" fontId="4" fillId="6" borderId="46" xfId="0" applyFont="1" applyFill="1" applyBorder="1" applyAlignment="1">
      <alignment horizontal="left"/>
    </xf>
    <xf numFmtId="0" fontId="3" fillId="6" borderId="47" xfId="0" applyFont="1" applyFill="1" applyBorder="1" applyAlignment="1">
      <alignment horizontal="left"/>
    </xf>
    <xf numFmtId="0" fontId="3" fillId="6" borderId="49" xfId="0" applyFont="1" applyFill="1" applyBorder="1" applyAlignment="1">
      <alignment horizontal="left"/>
    </xf>
    <xf numFmtId="0" fontId="4" fillId="6" borderId="57" xfId="0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center" wrapText="1"/>
    </xf>
    <xf numFmtId="0" fontId="4" fillId="6" borderId="58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vertical="center"/>
    </xf>
    <xf numFmtId="0" fontId="3" fillId="6" borderId="60" xfId="0" applyFont="1" applyFill="1" applyBorder="1" applyAlignment="1">
      <alignment horizontal="left"/>
    </xf>
    <xf numFmtId="0" fontId="7" fillId="5" borderId="4" xfId="0" applyFont="1" applyFill="1" applyBorder="1" applyAlignment="1">
      <alignment horizontal="left"/>
    </xf>
    <xf numFmtId="0" fontId="4" fillId="6" borderId="74" xfId="0" applyFont="1" applyFill="1" applyBorder="1" applyAlignment="1">
      <alignment horizontal="center"/>
    </xf>
    <xf numFmtId="0" fontId="4" fillId="6" borderId="44" xfId="0" applyFont="1" applyFill="1" applyBorder="1" applyAlignment="1">
      <alignment horizontal="center"/>
    </xf>
    <xf numFmtId="0" fontId="4" fillId="6" borderId="76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4" fontId="13" fillId="4" borderId="35" xfId="0" applyNumberFormat="1" applyFont="1" applyFill="1" applyBorder="1" applyAlignment="1" applyProtection="1">
      <alignment horizontal="right" vertical="top" wrapText="1"/>
    </xf>
    <xf numFmtId="4" fontId="13" fillId="4" borderId="36" xfId="0" applyNumberFormat="1" applyFont="1" applyFill="1" applyBorder="1" applyAlignment="1" applyProtection="1">
      <alignment horizontal="right" vertical="top" wrapText="1"/>
    </xf>
    <xf numFmtId="4" fontId="2" fillId="4" borderId="35" xfId="0" applyNumberFormat="1" applyFont="1" applyFill="1" applyBorder="1" applyAlignment="1" applyProtection="1">
      <alignment horizontal="right" vertical="top" wrapText="1"/>
    </xf>
    <xf numFmtId="4" fontId="2" fillId="4" borderId="36" xfId="0" applyNumberFormat="1" applyFont="1" applyFill="1" applyBorder="1" applyAlignment="1" applyProtection="1">
      <alignment horizontal="right" vertical="top" wrapText="1"/>
    </xf>
    <xf numFmtId="4" fontId="13" fillId="4" borderId="38" xfId="0" applyNumberFormat="1" applyFont="1" applyFill="1" applyBorder="1" applyAlignment="1" applyProtection="1">
      <alignment horizontal="right" vertical="top" wrapText="1"/>
    </xf>
    <xf numFmtId="4" fontId="13" fillId="4" borderId="39" xfId="0" applyNumberFormat="1" applyFont="1" applyFill="1" applyBorder="1" applyAlignment="1" applyProtection="1">
      <alignment horizontal="right" vertical="top" wrapText="1"/>
    </xf>
    <xf numFmtId="4" fontId="13" fillId="4" borderId="40" xfId="0" applyNumberFormat="1" applyFont="1" applyFill="1" applyBorder="1" applyAlignment="1" applyProtection="1">
      <alignment horizontal="right" vertical="top" wrapText="1"/>
    </xf>
    <xf numFmtId="4" fontId="2" fillId="4" borderId="38" xfId="0" applyNumberFormat="1" applyFont="1" applyFill="1" applyBorder="1" applyAlignment="1" applyProtection="1">
      <alignment horizontal="right" vertical="top" wrapText="1"/>
    </xf>
    <xf numFmtId="4" fontId="2" fillId="4" borderId="39" xfId="0" applyNumberFormat="1" applyFont="1" applyFill="1" applyBorder="1" applyAlignment="1" applyProtection="1">
      <alignment horizontal="right" vertical="top" wrapText="1"/>
    </xf>
    <xf numFmtId="4" fontId="2" fillId="4" borderId="40" xfId="0" applyNumberFormat="1" applyFont="1" applyFill="1" applyBorder="1" applyAlignment="1" applyProtection="1">
      <alignment horizontal="right" vertical="top" wrapText="1"/>
    </xf>
    <xf numFmtId="0" fontId="4" fillId="0" borderId="46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0" fontId="3" fillId="0" borderId="63" xfId="0" applyFont="1" applyBorder="1" applyAlignment="1">
      <alignment horizontal="left"/>
    </xf>
    <xf numFmtId="0" fontId="11" fillId="5" borderId="29" xfId="0" applyFont="1" applyFill="1" applyBorder="1" applyAlignment="1">
      <alignment horizontal="left"/>
    </xf>
    <xf numFmtId="0" fontId="11" fillId="5" borderId="28" xfId="0" applyFont="1" applyFill="1" applyBorder="1" applyAlignment="1">
      <alignment horizontal="left"/>
    </xf>
    <xf numFmtId="0" fontId="11" fillId="5" borderId="30" xfId="0" applyFont="1" applyFill="1" applyBorder="1" applyAlignment="1">
      <alignment horizontal="left"/>
    </xf>
    <xf numFmtId="4" fontId="12" fillId="4" borderId="31" xfId="0" applyNumberFormat="1" applyFont="1" applyFill="1" applyBorder="1" applyAlignment="1" applyProtection="1">
      <alignment horizontal="right" vertical="center" wrapText="1"/>
    </xf>
    <xf numFmtId="4" fontId="12" fillId="4" borderId="32" xfId="0" applyNumberFormat="1" applyFont="1" applyFill="1" applyBorder="1" applyAlignment="1" applyProtection="1">
      <alignment horizontal="right" vertical="center" wrapText="1"/>
    </xf>
    <xf numFmtId="4" fontId="12" fillId="4" borderId="33" xfId="0" applyNumberFormat="1" applyFont="1" applyFill="1" applyBorder="1" applyAlignment="1" applyProtection="1">
      <alignment horizontal="right" vertical="center" wrapText="1"/>
    </xf>
    <xf numFmtId="4" fontId="1" fillId="4" borderId="31" xfId="0" applyNumberFormat="1" applyFont="1" applyFill="1" applyBorder="1" applyAlignment="1" applyProtection="1">
      <alignment horizontal="right" vertical="center" wrapText="1"/>
    </xf>
    <xf numFmtId="4" fontId="1" fillId="4" borderId="32" xfId="0" applyNumberFormat="1" applyFont="1" applyFill="1" applyBorder="1" applyAlignment="1" applyProtection="1">
      <alignment horizontal="right" vertical="center" wrapText="1"/>
    </xf>
    <xf numFmtId="4" fontId="1" fillId="4" borderId="33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4"/>
  <sheetViews>
    <sheetView tabSelected="1" view="pageBreakPreview" zoomScale="55" zoomScaleNormal="55" zoomScaleSheetLayoutView="55" workbookViewId="0">
      <selection activeCell="A24" sqref="A24:XFD27"/>
    </sheetView>
  </sheetViews>
  <sheetFormatPr defaultRowHeight="15.75" x14ac:dyDescent="0.25"/>
  <cols>
    <col min="1" max="1" width="4.5703125" style="1" customWidth="1"/>
    <col min="2" max="2" width="9.140625" style="1" customWidth="1"/>
    <col min="3" max="3" width="49.7109375" style="1" customWidth="1"/>
    <col min="4" max="4" width="7.140625" style="1" customWidth="1"/>
    <col min="5" max="5" width="17.140625" style="1" customWidth="1"/>
    <col min="6" max="6" width="16.7109375" style="75" customWidth="1"/>
    <col min="7" max="7" width="22.85546875" style="1" customWidth="1"/>
    <col min="8" max="9" width="9.140625" style="1"/>
    <col min="10" max="10" width="48" style="1" customWidth="1"/>
    <col min="11" max="12" width="21.28515625" style="1" customWidth="1"/>
    <col min="13" max="13" width="33.42578125" style="1" customWidth="1"/>
    <col min="14" max="14" width="7.28515625" style="1" customWidth="1"/>
    <col min="15" max="15" width="15" style="1" customWidth="1"/>
    <col min="16" max="16" width="13.85546875" style="1" customWidth="1"/>
    <col min="17" max="17" width="11.5703125" style="1" customWidth="1"/>
    <col min="18" max="18" width="22.7109375" style="1" customWidth="1"/>
    <col min="19" max="16384" width="9.140625" style="1"/>
  </cols>
  <sheetData>
    <row r="1" spans="1:28" ht="24.75" customHeight="1" x14ac:dyDescent="0.25">
      <c r="B1" s="95" t="s">
        <v>19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6.5" thickBot="1" x14ac:dyDescent="0.3">
      <c r="B2" s="3"/>
      <c r="C2" s="3"/>
      <c r="D2" s="3"/>
      <c r="E2" s="3"/>
      <c r="F2" s="7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customFormat="1" ht="34.5" customHeight="1" thickBot="1" x14ac:dyDescent="0.3">
      <c r="B3" s="96" t="s">
        <v>10</v>
      </c>
      <c r="C3" s="97"/>
      <c r="D3" s="97"/>
      <c r="E3" s="98"/>
      <c r="F3" s="76">
        <f>G33</f>
        <v>3898205</v>
      </c>
      <c r="G3" s="15" t="s">
        <v>2</v>
      </c>
      <c r="H3" s="13"/>
      <c r="I3" s="91" t="s">
        <v>16</v>
      </c>
      <c r="J3" s="92"/>
      <c r="K3" s="92"/>
      <c r="L3" s="92"/>
      <c r="M3" s="92"/>
      <c r="N3" s="92"/>
      <c r="O3" s="92"/>
      <c r="P3" s="92"/>
      <c r="Q3" s="92"/>
      <c r="R3" s="9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customFormat="1" ht="97.5" customHeight="1" x14ac:dyDescent="0.25">
      <c r="B4" s="99" t="s">
        <v>30</v>
      </c>
      <c r="C4" s="99"/>
      <c r="D4" s="99"/>
      <c r="E4" s="99"/>
      <c r="F4" s="99"/>
      <c r="G4" s="99"/>
      <c r="H4" s="13"/>
      <c r="I4" s="94" t="s">
        <v>17</v>
      </c>
      <c r="J4" s="94"/>
      <c r="K4" s="94"/>
      <c r="L4" s="94"/>
      <c r="M4" s="94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</row>
    <row r="5" spans="1:28" customFormat="1" ht="21.75" customHeight="1" x14ac:dyDescent="0.25">
      <c r="B5" s="13"/>
      <c r="C5" s="13"/>
      <c r="D5" s="13"/>
      <c r="E5" s="13"/>
      <c r="F5" s="73"/>
      <c r="G5" s="13"/>
      <c r="H5" s="13"/>
      <c r="I5" s="14" t="s">
        <v>18</v>
      </c>
      <c r="J5" s="14"/>
      <c r="K5" s="14"/>
      <c r="L5" s="14"/>
      <c r="M5" s="14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:28" ht="16.5" thickBot="1" x14ac:dyDescent="0.3">
      <c r="B6" s="3"/>
      <c r="C6" s="3"/>
      <c r="D6" s="3"/>
      <c r="E6" s="3"/>
      <c r="F6" s="7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32.25" customHeight="1" thickBot="1" x14ac:dyDescent="0.3">
      <c r="B7" s="100" t="s">
        <v>11</v>
      </c>
      <c r="C7" s="101"/>
      <c r="D7" s="102"/>
      <c r="E7" s="102"/>
      <c r="F7" s="103"/>
      <c r="G7" s="104"/>
      <c r="H7" s="4"/>
      <c r="I7" s="91" t="s">
        <v>21</v>
      </c>
      <c r="J7" s="92"/>
      <c r="K7" s="92"/>
      <c r="L7" s="92"/>
      <c r="M7" s="92"/>
      <c r="N7" s="92"/>
      <c r="O7" s="92"/>
      <c r="P7" s="92"/>
      <c r="Q7" s="92"/>
      <c r="R7" s="9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8" ht="182.25" customHeight="1" thickBot="1" x14ac:dyDescent="0.3">
      <c r="B8" s="40" t="s">
        <v>3</v>
      </c>
      <c r="C8" s="41" t="s">
        <v>0</v>
      </c>
      <c r="D8" s="41" t="s">
        <v>7</v>
      </c>
      <c r="E8" s="42" t="s">
        <v>8</v>
      </c>
      <c r="F8" s="74" t="s">
        <v>4</v>
      </c>
      <c r="G8" s="43" t="s">
        <v>9</v>
      </c>
      <c r="H8" s="21"/>
      <c r="I8" s="17" t="s">
        <v>3</v>
      </c>
      <c r="J8" s="18" t="s">
        <v>1</v>
      </c>
      <c r="K8" s="22" t="s">
        <v>20</v>
      </c>
      <c r="L8" s="23" t="s">
        <v>28</v>
      </c>
      <c r="M8" s="23" t="s">
        <v>29</v>
      </c>
      <c r="N8" s="18" t="s">
        <v>7</v>
      </c>
      <c r="O8" s="19" t="s">
        <v>8</v>
      </c>
      <c r="P8" s="19" t="s">
        <v>12</v>
      </c>
      <c r="Q8" s="19" t="s">
        <v>4</v>
      </c>
      <c r="R8" s="20" t="s">
        <v>13</v>
      </c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16.5" thickBot="1" x14ac:dyDescent="0.3">
      <c r="A9" s="5"/>
      <c r="B9" s="105" t="s">
        <v>23</v>
      </c>
      <c r="C9" s="106"/>
      <c r="D9" s="106"/>
      <c r="E9" s="106"/>
      <c r="F9" s="106"/>
      <c r="G9" s="107"/>
      <c r="H9" s="24"/>
      <c r="I9" s="108" t="s">
        <v>23</v>
      </c>
      <c r="J9" s="109"/>
      <c r="K9" s="109"/>
      <c r="L9" s="109"/>
      <c r="M9" s="109"/>
      <c r="N9" s="109"/>
      <c r="O9" s="109"/>
      <c r="P9" s="109"/>
      <c r="Q9" s="109"/>
      <c r="R9" s="110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38.25" customHeight="1" x14ac:dyDescent="0.25">
      <c r="A10" s="5"/>
      <c r="B10" s="77">
        <v>1</v>
      </c>
      <c r="C10" s="78" t="s">
        <v>33</v>
      </c>
      <c r="D10" s="79" t="s">
        <v>36</v>
      </c>
      <c r="E10" s="83">
        <v>13156.79</v>
      </c>
      <c r="F10" s="79">
        <v>33</v>
      </c>
      <c r="G10" s="48">
        <f>E10*F10</f>
        <v>434174.07</v>
      </c>
      <c r="H10" s="3"/>
      <c r="I10" s="57">
        <f>B10</f>
        <v>1</v>
      </c>
      <c r="J10" s="58" t="str">
        <f>C10</f>
        <v>Разъединитель трёхполюсный РЛНД-1.1-10Б/400Н УХЛ1 с приводом ПРНЗ-10 УХЛ1</v>
      </c>
      <c r="K10" s="59"/>
      <c r="L10" s="59"/>
      <c r="M10" s="59"/>
      <c r="N10" s="60" t="str">
        <f t="shared" ref="N10:N12" si="0">D10</f>
        <v>шт</v>
      </c>
      <c r="O10" s="61">
        <f t="shared" ref="O10:O12" si="1">E10</f>
        <v>13156.79</v>
      </c>
      <c r="P10" s="62"/>
      <c r="Q10" s="63">
        <f>F10</f>
        <v>33</v>
      </c>
      <c r="R10" s="64">
        <f>P10*Q10</f>
        <v>0</v>
      </c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38.25" customHeight="1" x14ac:dyDescent="0.25">
      <c r="A11" s="5"/>
      <c r="B11" s="77">
        <v>2</v>
      </c>
      <c r="C11" s="78" t="s">
        <v>34</v>
      </c>
      <c r="D11" s="79" t="s">
        <v>36</v>
      </c>
      <c r="E11" s="83">
        <v>19550</v>
      </c>
      <c r="F11" s="79">
        <v>3</v>
      </c>
      <c r="G11" s="46">
        <f t="shared" ref="G11:G12" si="2">E11*F11</f>
        <v>58650</v>
      </c>
      <c r="H11" s="3"/>
      <c r="I11" s="65">
        <f t="shared" ref="I11:J12" si="3">B11</f>
        <v>2</v>
      </c>
      <c r="J11" s="52" t="str">
        <f t="shared" si="3"/>
        <v>Разъединитель трёхполюсный РЛНД-1-10Б/630 УХЛ1 с приводом ПРНЗ-10 УХЛ1</v>
      </c>
      <c r="K11" s="27"/>
      <c r="L11" s="27"/>
      <c r="M11" s="27"/>
      <c r="N11" s="53" t="str">
        <f t="shared" si="0"/>
        <v>шт</v>
      </c>
      <c r="O11" s="54">
        <f t="shared" si="1"/>
        <v>19550</v>
      </c>
      <c r="P11" s="55"/>
      <c r="Q11" s="56">
        <f t="shared" ref="Q11:Q30" si="4">F11</f>
        <v>3</v>
      </c>
      <c r="R11" s="66">
        <f t="shared" ref="R11:R12" si="5">P11*Q11</f>
        <v>0</v>
      </c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38.25" customHeight="1" x14ac:dyDescent="0.25">
      <c r="A12" s="5"/>
      <c r="B12" s="77">
        <v>3</v>
      </c>
      <c r="C12" s="78" t="s">
        <v>35</v>
      </c>
      <c r="D12" s="79" t="s">
        <v>36</v>
      </c>
      <c r="E12" s="83">
        <v>23000</v>
      </c>
      <c r="F12" s="79">
        <v>1</v>
      </c>
      <c r="G12" s="46">
        <f t="shared" si="2"/>
        <v>23000</v>
      </c>
      <c r="H12" s="3"/>
      <c r="I12" s="65">
        <f t="shared" si="3"/>
        <v>3</v>
      </c>
      <c r="J12" s="52" t="str">
        <f t="shared" si="3"/>
        <v>Разъединитель трёхполюсный РЛНД-2-10Б/630 УХЛ1 с приводом ПРНЗ-2-10УХЛ1</v>
      </c>
      <c r="K12" s="27"/>
      <c r="L12" s="27"/>
      <c r="M12" s="27"/>
      <c r="N12" s="53" t="str">
        <f t="shared" si="0"/>
        <v>шт</v>
      </c>
      <c r="O12" s="54">
        <f t="shared" si="1"/>
        <v>23000</v>
      </c>
      <c r="P12" s="55"/>
      <c r="Q12" s="56">
        <f t="shared" si="4"/>
        <v>1</v>
      </c>
      <c r="R12" s="66">
        <f t="shared" si="5"/>
        <v>0</v>
      </c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 ht="16.5" thickBot="1" x14ac:dyDescent="0.3">
      <c r="B13" s="111" t="s">
        <v>24</v>
      </c>
      <c r="C13" s="112"/>
      <c r="D13" s="112"/>
      <c r="E13" s="112"/>
      <c r="F13" s="112"/>
      <c r="G13" s="51">
        <f>SUM(G10:G12)</f>
        <v>515824.07</v>
      </c>
      <c r="H13" s="3"/>
      <c r="I13" s="113" t="s">
        <v>24</v>
      </c>
      <c r="J13" s="114"/>
      <c r="K13" s="114"/>
      <c r="L13" s="114"/>
      <c r="M13" s="114"/>
      <c r="N13" s="114"/>
      <c r="O13" s="114"/>
      <c r="P13" s="114"/>
      <c r="Q13" s="115"/>
      <c r="R13" s="67">
        <f>SUM(R10:R12)</f>
        <v>0</v>
      </c>
    </row>
    <row r="14" spans="1:28" x14ac:dyDescent="0.25">
      <c r="B14" s="116" t="s">
        <v>22</v>
      </c>
      <c r="C14" s="117"/>
      <c r="D14" s="117"/>
      <c r="E14" s="117"/>
      <c r="F14" s="117"/>
      <c r="G14" s="118"/>
      <c r="H14" s="16"/>
      <c r="I14" s="119" t="s">
        <v>22</v>
      </c>
      <c r="J14" s="120"/>
      <c r="K14" s="120"/>
      <c r="L14" s="120"/>
      <c r="M14" s="120"/>
      <c r="N14" s="120"/>
      <c r="O14" s="120"/>
      <c r="P14" s="120"/>
      <c r="Q14" s="120"/>
      <c r="R14" s="121"/>
    </row>
    <row r="15" spans="1:28" ht="34.5" customHeight="1" x14ac:dyDescent="0.25">
      <c r="B15" s="80">
        <v>1</v>
      </c>
      <c r="C15" s="78" t="s">
        <v>37</v>
      </c>
      <c r="D15" s="79" t="s">
        <v>36</v>
      </c>
      <c r="E15" s="84">
        <v>67482.320000000007</v>
      </c>
      <c r="F15" s="81">
        <v>16</v>
      </c>
      <c r="G15" s="48">
        <f t="shared" ref="G15:G31" si="6">E15*F15</f>
        <v>1079717.1200000001</v>
      </c>
      <c r="H15" s="3"/>
      <c r="I15" s="68">
        <f>B15</f>
        <v>1</v>
      </c>
      <c r="J15" s="86" t="str">
        <f t="shared" ref="J15:J30" si="7">C15</f>
        <v>Разъединитель трёхполюсный РЛКВ-С-10.IV/400 УХЛ1 с приводом ПР-03-7УХЛ1</v>
      </c>
      <c r="K15" s="32"/>
      <c r="L15" s="32"/>
      <c r="M15" s="32"/>
      <c r="N15" s="25" t="str">
        <f t="shared" ref="N15:O21" si="8">D15</f>
        <v>шт</v>
      </c>
      <c r="O15" s="88">
        <f t="shared" si="8"/>
        <v>67482.320000000007</v>
      </c>
      <c r="P15" s="33"/>
      <c r="Q15" s="26">
        <f>F15</f>
        <v>16</v>
      </c>
      <c r="R15" s="69">
        <f>P15*Q15</f>
        <v>0</v>
      </c>
    </row>
    <row r="16" spans="1:28" ht="34.5" customHeight="1" x14ac:dyDescent="0.25">
      <c r="B16" s="80">
        <v>2</v>
      </c>
      <c r="C16" s="78" t="s">
        <v>38</v>
      </c>
      <c r="D16" s="79" t="s">
        <v>36</v>
      </c>
      <c r="E16" s="84">
        <v>20125</v>
      </c>
      <c r="F16" s="81">
        <v>26</v>
      </c>
      <c r="G16" s="46">
        <f t="shared" si="6"/>
        <v>523250</v>
      </c>
      <c r="H16" s="3"/>
      <c r="I16" s="65">
        <f>B16</f>
        <v>2</v>
      </c>
      <c r="J16" s="52" t="str">
        <f t="shared" si="7"/>
        <v>Разъединитель трёхполюсный РЛНД-1-10Б/400 УХЛ1 с приводом ПРНЗ-10 УХЛ1</v>
      </c>
      <c r="K16" s="30"/>
      <c r="L16" s="30"/>
      <c r="M16" s="30"/>
      <c r="N16" s="28" t="str">
        <f t="shared" si="8"/>
        <v>шт</v>
      </c>
      <c r="O16" s="54">
        <f t="shared" si="8"/>
        <v>20125</v>
      </c>
      <c r="P16" s="31"/>
      <c r="Q16" s="29">
        <f t="shared" ref="Q16:Q21" si="9">F16</f>
        <v>26</v>
      </c>
      <c r="R16" s="70">
        <f t="shared" ref="R16:R21" si="10">P16*Q16</f>
        <v>0</v>
      </c>
    </row>
    <row r="17" spans="2:18" ht="34.5" customHeight="1" x14ac:dyDescent="0.25">
      <c r="B17" s="80">
        <v>3</v>
      </c>
      <c r="C17" s="78" t="s">
        <v>39</v>
      </c>
      <c r="D17" s="79" t="s">
        <v>36</v>
      </c>
      <c r="E17" s="84">
        <v>13156.79</v>
      </c>
      <c r="F17" s="81">
        <v>24</v>
      </c>
      <c r="G17" s="46">
        <f t="shared" si="6"/>
        <v>315762.96000000002</v>
      </c>
      <c r="H17" s="3"/>
      <c r="I17" s="65">
        <f t="shared" ref="I17:I21" si="11">B17</f>
        <v>3</v>
      </c>
      <c r="J17" s="52" t="str">
        <f t="shared" si="7"/>
        <v>Разъединитель трёхполюсный РЛНД-1.1-10Б/400Н УХЛ1 с приводом ПРНЗ-10 УХЛ1</v>
      </c>
      <c r="K17" s="30"/>
      <c r="L17" s="30"/>
      <c r="M17" s="30"/>
      <c r="N17" s="28" t="str">
        <f t="shared" si="8"/>
        <v>шт</v>
      </c>
      <c r="O17" s="54">
        <f t="shared" si="8"/>
        <v>13156.79</v>
      </c>
      <c r="P17" s="31"/>
      <c r="Q17" s="29">
        <f t="shared" si="9"/>
        <v>24</v>
      </c>
      <c r="R17" s="70">
        <f t="shared" si="10"/>
        <v>0</v>
      </c>
    </row>
    <row r="18" spans="2:18" ht="34.5" customHeight="1" x14ac:dyDescent="0.25">
      <c r="B18" s="80">
        <v>4</v>
      </c>
      <c r="C18" s="78" t="s">
        <v>34</v>
      </c>
      <c r="D18" s="79" t="s">
        <v>36</v>
      </c>
      <c r="E18" s="84">
        <v>19550</v>
      </c>
      <c r="F18" s="81">
        <v>26</v>
      </c>
      <c r="G18" s="46">
        <f t="shared" si="6"/>
        <v>508300</v>
      </c>
      <c r="H18" s="3"/>
      <c r="I18" s="65">
        <f t="shared" si="11"/>
        <v>4</v>
      </c>
      <c r="J18" s="52" t="str">
        <f t="shared" si="7"/>
        <v>Разъединитель трёхполюсный РЛНД-1-10Б/630 УХЛ1 с приводом ПРНЗ-10 УХЛ1</v>
      </c>
      <c r="K18" s="30"/>
      <c r="L18" s="30"/>
      <c r="M18" s="30"/>
      <c r="N18" s="28" t="str">
        <f t="shared" si="8"/>
        <v>шт</v>
      </c>
      <c r="O18" s="54">
        <f t="shared" si="8"/>
        <v>19550</v>
      </c>
      <c r="P18" s="31"/>
      <c r="Q18" s="29">
        <f t="shared" si="9"/>
        <v>26</v>
      </c>
      <c r="R18" s="70">
        <f t="shared" si="10"/>
        <v>0</v>
      </c>
    </row>
    <row r="19" spans="2:18" ht="34.5" customHeight="1" x14ac:dyDescent="0.25">
      <c r="B19" s="80">
        <v>5</v>
      </c>
      <c r="C19" s="78" t="s">
        <v>40</v>
      </c>
      <c r="D19" s="79" t="s">
        <v>36</v>
      </c>
      <c r="E19" s="84">
        <v>23000</v>
      </c>
      <c r="F19" s="81">
        <v>2</v>
      </c>
      <c r="G19" s="46">
        <f t="shared" si="6"/>
        <v>46000</v>
      </c>
      <c r="H19" s="3"/>
      <c r="I19" s="65">
        <f t="shared" si="11"/>
        <v>5</v>
      </c>
      <c r="J19" s="52" t="str">
        <f t="shared" si="7"/>
        <v>Разъединитель трёхполюсный РЛНД-2-10Б/630 УХЛ1 с приводом ПРНЗ-2-10 УХЛ1</v>
      </c>
      <c r="K19" s="30"/>
      <c r="L19" s="30"/>
      <c r="M19" s="30"/>
      <c r="N19" s="28" t="str">
        <f t="shared" si="8"/>
        <v>шт</v>
      </c>
      <c r="O19" s="54">
        <f t="shared" si="8"/>
        <v>23000</v>
      </c>
      <c r="P19" s="31"/>
      <c r="Q19" s="29">
        <f t="shared" si="9"/>
        <v>2</v>
      </c>
      <c r="R19" s="70">
        <f t="shared" si="10"/>
        <v>0</v>
      </c>
    </row>
    <row r="20" spans="2:18" ht="34.5" customHeight="1" x14ac:dyDescent="0.25">
      <c r="B20" s="80">
        <v>6</v>
      </c>
      <c r="C20" s="78" t="s">
        <v>41</v>
      </c>
      <c r="D20" s="79" t="s">
        <v>36</v>
      </c>
      <c r="E20" s="84">
        <v>19550</v>
      </c>
      <c r="F20" s="81">
        <v>8</v>
      </c>
      <c r="G20" s="46">
        <f t="shared" si="6"/>
        <v>156400</v>
      </c>
      <c r="H20" s="3"/>
      <c r="I20" s="65">
        <f t="shared" si="11"/>
        <v>6</v>
      </c>
      <c r="J20" s="52" t="str">
        <f t="shared" si="7"/>
        <v>Разъединитель трёхполюсный РЛНД-1-10Б/400 УХЛ1 с приводом ПРН-10М У1</v>
      </c>
      <c r="K20" s="30"/>
      <c r="L20" s="30"/>
      <c r="M20" s="30"/>
      <c r="N20" s="28" t="str">
        <f t="shared" si="8"/>
        <v>шт</v>
      </c>
      <c r="O20" s="54">
        <f t="shared" si="8"/>
        <v>19550</v>
      </c>
      <c r="P20" s="31"/>
      <c r="Q20" s="29">
        <f t="shared" si="9"/>
        <v>8</v>
      </c>
      <c r="R20" s="70">
        <f t="shared" si="10"/>
        <v>0</v>
      </c>
    </row>
    <row r="21" spans="2:18" ht="34.5" customHeight="1" x14ac:dyDescent="0.25">
      <c r="B21" s="80">
        <v>7</v>
      </c>
      <c r="C21" s="78" t="s">
        <v>42</v>
      </c>
      <c r="D21" s="79" t="s">
        <v>36</v>
      </c>
      <c r="E21" s="83">
        <v>23000</v>
      </c>
      <c r="F21" s="81">
        <v>1</v>
      </c>
      <c r="G21" s="46">
        <f t="shared" si="6"/>
        <v>23000</v>
      </c>
      <c r="H21" s="3"/>
      <c r="I21" s="65">
        <f t="shared" si="11"/>
        <v>7</v>
      </c>
      <c r="J21" s="52" t="str">
        <f t="shared" si="7"/>
        <v>Разъединитель трёхполюсный РЛНД-2-10Б/400 УХЛ1 с приводом ПРНЗ-2-10 УХЛ1</v>
      </c>
      <c r="K21" s="30"/>
      <c r="L21" s="30"/>
      <c r="M21" s="30"/>
      <c r="N21" s="28" t="str">
        <f t="shared" si="8"/>
        <v>шт</v>
      </c>
      <c r="O21" s="54">
        <f t="shared" si="8"/>
        <v>23000</v>
      </c>
      <c r="P21" s="31"/>
      <c r="Q21" s="29">
        <f t="shared" si="9"/>
        <v>1</v>
      </c>
      <c r="R21" s="70">
        <f t="shared" si="10"/>
        <v>0</v>
      </c>
    </row>
    <row r="22" spans="2:18" ht="16.5" thickBot="1" x14ac:dyDescent="0.3">
      <c r="B22" s="122" t="s">
        <v>15</v>
      </c>
      <c r="C22" s="123"/>
      <c r="D22" s="123"/>
      <c r="E22" s="123"/>
      <c r="F22" s="124"/>
      <c r="G22" s="47">
        <f>SUM(G15:G21)</f>
        <v>2652430.08</v>
      </c>
      <c r="H22" s="3"/>
      <c r="I22" s="113" t="s">
        <v>15</v>
      </c>
      <c r="J22" s="114"/>
      <c r="K22" s="114"/>
      <c r="L22" s="114"/>
      <c r="M22" s="114"/>
      <c r="N22" s="114"/>
      <c r="O22" s="114"/>
      <c r="P22" s="114"/>
      <c r="Q22" s="115"/>
      <c r="R22" s="67">
        <f>SUM(R15:R21)</f>
        <v>0</v>
      </c>
    </row>
    <row r="23" spans="2:18" ht="32.25" customHeight="1" x14ac:dyDescent="0.25">
      <c r="B23" s="125" t="s">
        <v>31</v>
      </c>
      <c r="C23" s="126"/>
      <c r="D23" s="126"/>
      <c r="E23" s="126"/>
      <c r="F23" s="126"/>
      <c r="G23" s="127"/>
      <c r="H23" s="16"/>
      <c r="I23" s="128" t="s">
        <v>31</v>
      </c>
      <c r="J23" s="128"/>
      <c r="K23" s="128"/>
      <c r="L23" s="128"/>
      <c r="M23" s="128"/>
      <c r="N23" s="128"/>
      <c r="O23" s="128"/>
      <c r="P23" s="128"/>
      <c r="Q23" s="128"/>
      <c r="R23" s="128"/>
    </row>
    <row r="24" spans="2:18" ht="35.25" customHeight="1" x14ac:dyDescent="0.25">
      <c r="B24" s="77">
        <v>1</v>
      </c>
      <c r="C24" s="78" t="s">
        <v>43</v>
      </c>
      <c r="D24" s="79" t="s">
        <v>36</v>
      </c>
      <c r="E24" s="84">
        <v>18208.330000000002</v>
      </c>
      <c r="F24" s="81">
        <v>5</v>
      </c>
      <c r="G24" s="50">
        <f t="shared" si="6"/>
        <v>91041.650000000009</v>
      </c>
      <c r="H24" s="3"/>
      <c r="I24" s="9">
        <f t="shared" ref="I24" si="12">B24</f>
        <v>1</v>
      </c>
      <c r="J24" s="87" t="str">
        <f t="shared" si="7"/>
        <v>Разъединитель трёхполюсный РЛНД 1.1-10Б/200 УХЛ1 с приводом ПРНЗ-10 УХЛ1</v>
      </c>
      <c r="K24" s="11"/>
      <c r="L24" s="11"/>
      <c r="M24" s="11"/>
      <c r="N24" s="6" t="str">
        <f>D24</f>
        <v>шт</v>
      </c>
      <c r="O24" s="89">
        <f>E24</f>
        <v>18208.330000000002</v>
      </c>
      <c r="P24" s="12"/>
      <c r="Q24" s="8">
        <f t="shared" si="4"/>
        <v>5</v>
      </c>
      <c r="R24" s="7">
        <f t="shared" ref="R24:R30" si="13">P24*Q24</f>
        <v>0</v>
      </c>
    </row>
    <row r="25" spans="2:18" ht="35.25" customHeight="1" x14ac:dyDescent="0.25">
      <c r="B25" s="77">
        <v>2</v>
      </c>
      <c r="C25" s="78" t="s">
        <v>38</v>
      </c>
      <c r="D25" s="79" t="s">
        <v>36</v>
      </c>
      <c r="E25" s="84">
        <v>20125.02</v>
      </c>
      <c r="F25" s="81">
        <v>1</v>
      </c>
      <c r="G25" s="50">
        <f t="shared" si="6"/>
        <v>20125.02</v>
      </c>
      <c r="H25" s="3"/>
      <c r="I25" s="9">
        <f t="shared" ref="I25:I27" si="14">B25</f>
        <v>2</v>
      </c>
      <c r="J25" s="87" t="str">
        <f t="shared" ref="J25:J27" si="15">C25</f>
        <v>Разъединитель трёхполюсный РЛНД-1-10Б/400 УХЛ1 с приводом ПРНЗ-10 УХЛ1</v>
      </c>
      <c r="K25" s="11"/>
      <c r="L25" s="11"/>
      <c r="M25" s="11"/>
      <c r="N25" s="6" t="str">
        <f t="shared" ref="N25:N27" si="16">D25</f>
        <v>шт</v>
      </c>
      <c r="O25" s="89">
        <f t="shared" ref="O25:O27" si="17">E25</f>
        <v>20125.02</v>
      </c>
      <c r="P25" s="12"/>
      <c r="Q25" s="8">
        <f t="shared" ref="Q25:Q27" si="18">F25</f>
        <v>1</v>
      </c>
      <c r="R25" s="7">
        <f t="shared" ref="R25:R27" si="19">P25*Q25</f>
        <v>0</v>
      </c>
    </row>
    <row r="26" spans="2:18" ht="35.25" customHeight="1" x14ac:dyDescent="0.25">
      <c r="B26" s="77">
        <v>3</v>
      </c>
      <c r="C26" s="78" t="s">
        <v>33</v>
      </c>
      <c r="D26" s="79" t="s">
        <v>36</v>
      </c>
      <c r="E26" s="84">
        <v>13156.79</v>
      </c>
      <c r="F26" s="81">
        <v>28</v>
      </c>
      <c r="G26" s="50">
        <f t="shared" si="6"/>
        <v>368390.12</v>
      </c>
      <c r="H26" s="3"/>
      <c r="I26" s="9">
        <f t="shared" si="14"/>
        <v>3</v>
      </c>
      <c r="J26" s="87" t="str">
        <f t="shared" si="15"/>
        <v>Разъединитель трёхполюсный РЛНД-1.1-10Б/400Н УХЛ1 с приводом ПРНЗ-10 УХЛ1</v>
      </c>
      <c r="K26" s="11"/>
      <c r="L26" s="11"/>
      <c r="M26" s="11"/>
      <c r="N26" s="6" t="str">
        <f t="shared" si="16"/>
        <v>шт</v>
      </c>
      <c r="O26" s="89">
        <f t="shared" si="17"/>
        <v>13156.79</v>
      </c>
      <c r="P26" s="12"/>
      <c r="Q26" s="8">
        <f t="shared" si="18"/>
        <v>28</v>
      </c>
      <c r="R26" s="7">
        <f t="shared" si="19"/>
        <v>0</v>
      </c>
    </row>
    <row r="27" spans="2:18" ht="35.25" customHeight="1" x14ac:dyDescent="0.25">
      <c r="B27" s="77">
        <v>4</v>
      </c>
      <c r="C27" s="78" t="s">
        <v>34</v>
      </c>
      <c r="D27" s="79" t="s">
        <v>36</v>
      </c>
      <c r="E27" s="83">
        <v>19550</v>
      </c>
      <c r="F27" s="81">
        <v>3</v>
      </c>
      <c r="G27" s="50">
        <f t="shared" si="6"/>
        <v>58650</v>
      </c>
      <c r="H27" s="3"/>
      <c r="I27" s="9">
        <f t="shared" si="14"/>
        <v>4</v>
      </c>
      <c r="J27" s="87" t="str">
        <f t="shared" si="15"/>
        <v>Разъединитель трёхполюсный РЛНД-1-10Б/630 УХЛ1 с приводом ПРНЗ-10 УХЛ1</v>
      </c>
      <c r="K27" s="11"/>
      <c r="L27" s="11"/>
      <c r="M27" s="11"/>
      <c r="N27" s="6" t="str">
        <f t="shared" si="16"/>
        <v>шт</v>
      </c>
      <c r="O27" s="89">
        <f t="shared" si="17"/>
        <v>19550</v>
      </c>
      <c r="P27" s="12"/>
      <c r="Q27" s="8">
        <f t="shared" si="18"/>
        <v>3</v>
      </c>
      <c r="R27" s="7">
        <f t="shared" si="19"/>
        <v>0</v>
      </c>
    </row>
    <row r="28" spans="2:18" ht="16.5" thickBot="1" x14ac:dyDescent="0.3">
      <c r="B28" s="111" t="s">
        <v>25</v>
      </c>
      <c r="C28" s="129"/>
      <c r="D28" s="129"/>
      <c r="E28" s="129"/>
      <c r="F28" s="129"/>
      <c r="G28" s="51">
        <f>SUM(G24:G27)</f>
        <v>538206.79</v>
      </c>
      <c r="H28" s="49"/>
      <c r="I28" s="130" t="s">
        <v>25</v>
      </c>
      <c r="J28" s="130"/>
      <c r="K28" s="130"/>
      <c r="L28" s="130"/>
      <c r="M28" s="130"/>
      <c r="N28" s="130"/>
      <c r="O28" s="130"/>
      <c r="P28" s="130"/>
      <c r="Q28" s="130"/>
      <c r="R28" s="10">
        <f>SUM(R24:R27)</f>
        <v>0</v>
      </c>
    </row>
    <row r="29" spans="2:18" x14ac:dyDescent="0.25">
      <c r="B29" s="131" t="s">
        <v>32</v>
      </c>
      <c r="C29" s="132"/>
      <c r="D29" s="132"/>
      <c r="E29" s="132"/>
      <c r="F29" s="132"/>
      <c r="G29" s="133"/>
      <c r="H29" s="34"/>
      <c r="I29" s="134" t="s">
        <v>32</v>
      </c>
      <c r="J29" s="134"/>
      <c r="K29" s="134"/>
      <c r="L29" s="134"/>
      <c r="M29" s="134"/>
      <c r="N29" s="134"/>
      <c r="O29" s="134"/>
      <c r="P29" s="134"/>
      <c r="Q29" s="134"/>
      <c r="R29" s="134"/>
    </row>
    <row r="30" spans="2:18" ht="40.5" customHeight="1" x14ac:dyDescent="0.25">
      <c r="B30" s="77">
        <v>1</v>
      </c>
      <c r="C30" s="78" t="s">
        <v>44</v>
      </c>
      <c r="D30" s="79" t="s">
        <v>36</v>
      </c>
      <c r="E30" s="84">
        <v>56401.66</v>
      </c>
      <c r="F30" s="81">
        <v>2</v>
      </c>
      <c r="G30" s="85">
        <f t="shared" si="6"/>
        <v>112803.32</v>
      </c>
      <c r="H30" s="3"/>
      <c r="I30" s="9">
        <f t="shared" ref="I30" si="20">B30</f>
        <v>1</v>
      </c>
      <c r="J30" s="87" t="str">
        <f t="shared" si="7"/>
        <v>Разъединитель трёхполюсный РВЗ-1б-10/630МУХЛ2 с приводом ПР-3 У3</v>
      </c>
      <c r="K30" s="11"/>
      <c r="L30" s="11"/>
      <c r="M30" s="11"/>
      <c r="N30" s="6" t="str">
        <f>D30</f>
        <v>шт</v>
      </c>
      <c r="O30" s="89">
        <f>E30</f>
        <v>56401.66</v>
      </c>
      <c r="P30" s="12"/>
      <c r="Q30" s="8">
        <f t="shared" si="4"/>
        <v>2</v>
      </c>
      <c r="R30" s="7">
        <f t="shared" si="13"/>
        <v>0</v>
      </c>
    </row>
    <row r="31" spans="2:18" ht="39" customHeight="1" x14ac:dyDescent="0.25">
      <c r="B31" s="77">
        <v>2</v>
      </c>
      <c r="C31" s="78" t="s">
        <v>33</v>
      </c>
      <c r="D31" s="79" t="s">
        <v>36</v>
      </c>
      <c r="E31" s="83">
        <v>13156.79</v>
      </c>
      <c r="F31" s="81">
        <v>6</v>
      </c>
      <c r="G31" s="85">
        <f t="shared" si="6"/>
        <v>78940.740000000005</v>
      </c>
      <c r="H31" s="3"/>
      <c r="I31" s="9">
        <f t="shared" ref="I31" si="21">B31</f>
        <v>2</v>
      </c>
      <c r="J31" s="87" t="str">
        <f t="shared" ref="J31" si="22">C31</f>
        <v>Разъединитель трёхполюсный РЛНД-1.1-10Б/400Н УХЛ1 с приводом ПРНЗ-10 УХЛ1</v>
      </c>
      <c r="K31" s="11"/>
      <c r="L31" s="11"/>
      <c r="M31" s="11"/>
      <c r="N31" s="6" t="str">
        <f t="shared" ref="N31" si="23">D31</f>
        <v>шт</v>
      </c>
      <c r="O31" s="89">
        <f t="shared" ref="O31" si="24">E31</f>
        <v>13156.79</v>
      </c>
      <c r="P31" s="12"/>
      <c r="Q31" s="8">
        <f t="shared" ref="Q31" si="25">F31</f>
        <v>6</v>
      </c>
      <c r="R31" s="7">
        <f t="shared" ref="R31" si="26">P31*Q31</f>
        <v>0</v>
      </c>
    </row>
    <row r="32" spans="2:18" ht="16.5" thickBot="1" x14ac:dyDescent="0.3">
      <c r="B32" s="145" t="s">
        <v>26</v>
      </c>
      <c r="C32" s="146"/>
      <c r="D32" s="146"/>
      <c r="E32" s="146"/>
      <c r="F32" s="147"/>
      <c r="G32" s="82">
        <f>SUM(G30:G31)</f>
        <v>191744.06</v>
      </c>
      <c r="H32" s="3"/>
      <c r="I32" s="148" t="s">
        <v>26</v>
      </c>
      <c r="J32" s="149"/>
      <c r="K32" s="149"/>
      <c r="L32" s="149"/>
      <c r="M32" s="149"/>
      <c r="N32" s="149"/>
      <c r="O32" s="149"/>
      <c r="P32" s="149"/>
      <c r="Q32" s="150"/>
      <c r="R32" s="10">
        <f>SUM(R30:R31)</f>
        <v>0</v>
      </c>
    </row>
    <row r="33" spans="2:18" ht="16.5" thickBot="1" x14ac:dyDescent="0.3">
      <c r="B33" s="151" t="s">
        <v>5</v>
      </c>
      <c r="C33" s="152"/>
      <c r="D33" s="152"/>
      <c r="E33" s="152"/>
      <c r="F33" s="153"/>
      <c r="G33" s="44">
        <f>G32+G28+G22+G13</f>
        <v>3898205</v>
      </c>
      <c r="H33" s="3"/>
      <c r="I33" s="154" t="s">
        <v>5</v>
      </c>
      <c r="J33" s="155"/>
      <c r="K33" s="155"/>
      <c r="L33" s="155"/>
      <c r="M33" s="155"/>
      <c r="N33" s="155"/>
      <c r="O33" s="155"/>
      <c r="P33" s="155"/>
      <c r="Q33" s="156"/>
      <c r="R33" s="35">
        <f>R32+R28+R22+R13</f>
        <v>0</v>
      </c>
    </row>
    <row r="34" spans="2:18" x14ac:dyDescent="0.25">
      <c r="B34" s="135" t="s">
        <v>14</v>
      </c>
      <c r="C34" s="136"/>
      <c r="D34" s="136"/>
      <c r="E34" s="136"/>
      <c r="F34" s="36">
        <v>0.2</v>
      </c>
      <c r="G34" s="45">
        <f>G33*F34</f>
        <v>779641</v>
      </c>
      <c r="H34" s="3"/>
      <c r="I34" s="137" t="s">
        <v>14</v>
      </c>
      <c r="J34" s="138"/>
      <c r="K34" s="138"/>
      <c r="L34" s="138"/>
      <c r="M34" s="138"/>
      <c r="N34" s="138"/>
      <c r="O34" s="138"/>
      <c r="P34" s="138"/>
      <c r="Q34" s="36">
        <v>0.2</v>
      </c>
      <c r="R34" s="37">
        <f>R33*Q34</f>
        <v>0</v>
      </c>
    </row>
    <row r="35" spans="2:18" ht="16.5" thickBot="1" x14ac:dyDescent="0.3">
      <c r="B35" s="139" t="s">
        <v>6</v>
      </c>
      <c r="C35" s="140"/>
      <c r="D35" s="140"/>
      <c r="E35" s="140"/>
      <c r="F35" s="141"/>
      <c r="G35" s="38">
        <f>G33+G34</f>
        <v>4677846</v>
      </c>
      <c r="H35" s="3"/>
      <c r="I35" s="142" t="s">
        <v>6</v>
      </c>
      <c r="J35" s="143"/>
      <c r="K35" s="143"/>
      <c r="L35" s="143"/>
      <c r="M35" s="143"/>
      <c r="N35" s="143"/>
      <c r="O35" s="143"/>
      <c r="P35" s="143"/>
      <c r="Q35" s="144"/>
      <c r="R35" s="38">
        <f>R33+R34</f>
        <v>0</v>
      </c>
    </row>
    <row r="39" spans="2:18" ht="16.5" x14ac:dyDescent="0.25">
      <c r="J39" s="90" t="s">
        <v>27</v>
      </c>
      <c r="K39" s="90"/>
      <c r="L39" s="71"/>
    </row>
    <row r="40" spans="2:18" ht="16.5" x14ac:dyDescent="0.25">
      <c r="J40" s="90"/>
      <c r="K40" s="90"/>
      <c r="L40" s="71"/>
    </row>
    <row r="41" spans="2:18" ht="16.5" x14ac:dyDescent="0.25">
      <c r="J41" s="90"/>
      <c r="K41" s="90"/>
      <c r="L41" s="71"/>
    </row>
    <row r="42" spans="2:18" ht="16.5" x14ac:dyDescent="0.25">
      <c r="J42" s="90"/>
      <c r="K42" s="90"/>
      <c r="L42" s="71"/>
    </row>
    <row r="43" spans="2:18" ht="16.5" x14ac:dyDescent="0.25">
      <c r="J43" s="90"/>
      <c r="K43" s="90"/>
      <c r="L43" s="71"/>
    </row>
    <row r="44" spans="2:18" ht="16.5" x14ac:dyDescent="0.25">
      <c r="J44" s="90"/>
      <c r="K44" s="90"/>
      <c r="L44" s="71"/>
    </row>
  </sheetData>
  <mergeCells count="30">
    <mergeCell ref="B34:E34"/>
    <mergeCell ref="I34:P34"/>
    <mergeCell ref="B35:F35"/>
    <mergeCell ref="I35:Q35"/>
    <mergeCell ref="B32:F32"/>
    <mergeCell ref="I32:Q32"/>
    <mergeCell ref="B33:F33"/>
    <mergeCell ref="I33:Q33"/>
    <mergeCell ref="B23:G23"/>
    <mergeCell ref="I23:R23"/>
    <mergeCell ref="B28:F28"/>
    <mergeCell ref="I28:Q28"/>
    <mergeCell ref="B29:G29"/>
    <mergeCell ref="I29:R29"/>
    <mergeCell ref="J39:K44"/>
    <mergeCell ref="I3:R3"/>
    <mergeCell ref="I4:M4"/>
    <mergeCell ref="B1:R1"/>
    <mergeCell ref="B3:E3"/>
    <mergeCell ref="B4:G4"/>
    <mergeCell ref="B7:G7"/>
    <mergeCell ref="I7:R7"/>
    <mergeCell ref="B9:G9"/>
    <mergeCell ref="I9:R9"/>
    <mergeCell ref="B13:F13"/>
    <mergeCell ref="I13:Q13"/>
    <mergeCell ref="B14:G14"/>
    <mergeCell ref="I14:R14"/>
    <mergeCell ref="B22:F22"/>
    <mergeCell ref="I22:Q22"/>
  </mergeCells>
  <pageMargins left="0.7" right="0.7" top="0.75" bottom="0.75" header="0.3" footer="0.3"/>
  <pageSetup paperSize="9" scale="38" fitToHeight="0" orientation="landscape" r:id="rId1"/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H33" sqref="H33:H34"/>
    </sheetView>
  </sheetViews>
  <sheetFormatPr defaultRowHeight="15" x14ac:dyDescent="0.25"/>
  <sheetData>
    <row r="1" spans="1:8" x14ac:dyDescent="0.25">
      <c r="A1" s="39">
        <v>49818.44</v>
      </c>
      <c r="B1" s="39">
        <v>49818.44</v>
      </c>
      <c r="C1" s="39">
        <v>126604.09</v>
      </c>
      <c r="D1" s="39">
        <v>126604.09</v>
      </c>
      <c r="E1" s="39">
        <v>126604.09</v>
      </c>
      <c r="F1" s="39">
        <v>35302.080000000002</v>
      </c>
    </row>
    <row r="2" spans="1:8" x14ac:dyDescent="0.25">
      <c r="A2" s="39">
        <v>248581.83</v>
      </c>
      <c r="B2" s="39">
        <v>152866.63</v>
      </c>
      <c r="C2" s="39">
        <v>132288.47</v>
      </c>
      <c r="D2" s="39">
        <v>132288.47</v>
      </c>
      <c r="E2" s="39">
        <v>158668.13</v>
      </c>
      <c r="F2" s="39">
        <v>69740.7</v>
      </c>
    </row>
    <row r="3" spans="1:8" x14ac:dyDescent="0.25">
      <c r="A3" s="39">
        <v>69740.7</v>
      </c>
      <c r="B3" s="39">
        <v>69740.7</v>
      </c>
      <c r="C3" s="39">
        <v>158668.13</v>
      </c>
      <c r="D3" s="39">
        <v>158668.13</v>
      </c>
      <c r="E3" s="39">
        <v>218275.01</v>
      </c>
      <c r="F3" s="39">
        <v>344872.39</v>
      </c>
    </row>
    <row r="4" spans="1:8" x14ac:dyDescent="0.25">
      <c r="A4" s="39">
        <v>95045.86</v>
      </c>
      <c r="B4" s="39">
        <v>71990.61</v>
      </c>
      <c r="C4" s="39">
        <v>209320.61</v>
      </c>
      <c r="D4" s="39">
        <v>172559.08</v>
      </c>
      <c r="E4" s="39">
        <v>44097.86</v>
      </c>
      <c r="F4" s="39">
        <v>126604.09</v>
      </c>
    </row>
    <row r="5" spans="1:8" x14ac:dyDescent="0.25">
      <c r="A5" s="39">
        <v>354804.03</v>
      </c>
      <c r="B5" s="39">
        <v>94599.4</v>
      </c>
      <c r="C5" s="39">
        <v>218275.01</v>
      </c>
      <c r="D5" s="39">
        <v>209320.61</v>
      </c>
      <c r="E5" s="39">
        <v>30370.77</v>
      </c>
      <c r="F5" s="39">
        <v>158668.13</v>
      </c>
    </row>
    <row r="6" spans="1:8" x14ac:dyDescent="0.25">
      <c r="A6" s="39">
        <v>94599.4</v>
      </c>
      <c r="B6" s="39">
        <v>126604.09</v>
      </c>
      <c r="C6" s="39">
        <v>44097.86</v>
      </c>
      <c r="D6" s="39">
        <v>218275.01</v>
      </c>
      <c r="F6" s="39">
        <v>209320.61</v>
      </c>
    </row>
    <row r="7" spans="1:8" x14ac:dyDescent="0.25">
      <c r="A7" s="39">
        <v>132288.47</v>
      </c>
      <c r="B7" s="39">
        <v>132288.47</v>
      </c>
      <c r="C7" s="39">
        <v>60417.9</v>
      </c>
      <c r="D7" s="39">
        <v>44097.86</v>
      </c>
      <c r="F7" s="39">
        <v>218275.01</v>
      </c>
    </row>
    <row r="8" spans="1:8" x14ac:dyDescent="0.25">
      <c r="A8" s="39">
        <v>159210.51999999999</v>
      </c>
      <c r="B8" s="39">
        <v>158668.13</v>
      </c>
      <c r="C8" s="39">
        <v>30370.77</v>
      </c>
      <c r="D8" s="39">
        <v>60417.9</v>
      </c>
      <c r="F8" s="39">
        <v>390197</v>
      </c>
    </row>
    <row r="9" spans="1:8" x14ac:dyDescent="0.25">
      <c r="A9" s="39">
        <v>158668.13</v>
      </c>
      <c r="B9" s="39">
        <v>182500.9</v>
      </c>
      <c r="C9" s="39">
        <v>60075.07</v>
      </c>
      <c r="D9" s="39">
        <v>30370.77</v>
      </c>
      <c r="F9" s="39">
        <v>100387.78</v>
      </c>
    </row>
    <row r="10" spans="1:8" x14ac:dyDescent="0.25">
      <c r="A10" s="39">
        <v>178122.2</v>
      </c>
      <c r="B10" s="39">
        <v>172559.08</v>
      </c>
      <c r="C10" s="39">
        <v>85729.43</v>
      </c>
      <c r="D10" s="39">
        <v>60075.07</v>
      </c>
      <c r="F10" s="39">
        <v>44097.86</v>
      </c>
    </row>
    <row r="11" spans="1:8" x14ac:dyDescent="0.25">
      <c r="A11" s="39">
        <v>182500.9</v>
      </c>
      <c r="B11" s="39">
        <v>296858.83</v>
      </c>
      <c r="D11" s="39">
        <v>85729.43</v>
      </c>
      <c r="F11" s="39">
        <v>60417.9</v>
      </c>
    </row>
    <row r="12" spans="1:8" x14ac:dyDescent="0.25">
      <c r="A12" s="39">
        <v>218275.01</v>
      </c>
      <c r="B12" s="39">
        <v>209320.61</v>
      </c>
      <c r="F12" s="39">
        <v>79300.17</v>
      </c>
    </row>
    <row r="13" spans="1:8" x14ac:dyDescent="0.25">
      <c r="A13" s="39">
        <v>100387.78</v>
      </c>
      <c r="B13" s="39">
        <v>218275.01</v>
      </c>
      <c r="F13" s="39">
        <v>60075.07</v>
      </c>
      <c r="H13" s="39">
        <v>13156.79</v>
      </c>
    </row>
    <row r="14" spans="1:8" x14ac:dyDescent="0.25">
      <c r="A14" s="39">
        <v>44097.86</v>
      </c>
      <c r="B14" s="39">
        <v>44097.86</v>
      </c>
      <c r="F14" s="39">
        <v>85729.43</v>
      </c>
      <c r="H14" s="39">
        <v>19550</v>
      </c>
    </row>
    <row r="15" spans="1:8" x14ac:dyDescent="0.25">
      <c r="A15" s="39">
        <v>60417.9</v>
      </c>
      <c r="B15" s="39">
        <v>60417.9</v>
      </c>
      <c r="F15" s="39">
        <v>284124.39</v>
      </c>
      <c r="H15" s="39">
        <v>23000</v>
      </c>
    </row>
    <row r="16" spans="1:8" x14ac:dyDescent="0.25">
      <c r="A16" s="39">
        <v>79300.17</v>
      </c>
      <c r="B16" s="39">
        <v>79300.17</v>
      </c>
    </row>
    <row r="17" spans="1:8" x14ac:dyDescent="0.25">
      <c r="A17" s="39">
        <v>30370.77</v>
      </c>
      <c r="B17" s="39">
        <v>30370.77</v>
      </c>
    </row>
    <row r="18" spans="1:8" x14ac:dyDescent="0.25">
      <c r="A18" s="39">
        <v>60429.41</v>
      </c>
      <c r="B18" s="39">
        <v>60075.07</v>
      </c>
      <c r="H18" s="39">
        <v>67482.320000000007</v>
      </c>
    </row>
    <row r="19" spans="1:8" x14ac:dyDescent="0.25">
      <c r="A19" s="39">
        <v>60075.07</v>
      </c>
      <c r="B19" s="39">
        <v>85729.43</v>
      </c>
      <c r="H19" s="39">
        <v>20125</v>
      </c>
    </row>
    <row r="20" spans="1:8" x14ac:dyDescent="0.25">
      <c r="A20" s="39">
        <v>85729.43</v>
      </c>
      <c r="B20" s="39">
        <v>153599.94</v>
      </c>
      <c r="H20" s="39">
        <v>13156.79</v>
      </c>
    </row>
    <row r="21" spans="1:8" x14ac:dyDescent="0.25">
      <c r="A21" s="39">
        <v>218383.74</v>
      </c>
      <c r="B21" s="39">
        <v>218383.74</v>
      </c>
      <c r="H21" s="39">
        <v>19550</v>
      </c>
    </row>
    <row r="22" spans="1:8" x14ac:dyDescent="0.25">
      <c r="A22" s="39">
        <v>284124.39</v>
      </c>
      <c r="B22" s="39">
        <v>293181.13</v>
      </c>
      <c r="H22" s="39">
        <v>23000</v>
      </c>
    </row>
    <row r="23" spans="1:8" x14ac:dyDescent="0.25">
      <c r="B23" s="39">
        <v>284124.39</v>
      </c>
      <c r="H23" s="39">
        <v>19550</v>
      </c>
    </row>
    <row r="24" spans="1:8" x14ac:dyDescent="0.25">
      <c r="H24" s="39">
        <v>23000</v>
      </c>
    </row>
    <row r="27" spans="1:8" x14ac:dyDescent="0.25">
      <c r="H27" s="39">
        <v>18208.330000000002</v>
      </c>
    </row>
    <row r="28" spans="1:8" x14ac:dyDescent="0.25">
      <c r="H28" s="39">
        <v>20125</v>
      </c>
    </row>
    <row r="29" spans="1:8" x14ac:dyDescent="0.25">
      <c r="H29" s="39">
        <v>13156.79</v>
      </c>
    </row>
    <row r="30" spans="1:8" x14ac:dyDescent="0.25">
      <c r="H30" s="39">
        <v>19550</v>
      </c>
    </row>
    <row r="33" spans="8:8" x14ac:dyDescent="0.25">
      <c r="H33" s="39">
        <v>56401.66</v>
      </c>
    </row>
    <row r="34" spans="8:8" x14ac:dyDescent="0.25">
      <c r="H34" s="39">
        <v>13156.79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Структура НМЦ</vt:lpstr>
      <vt:lpstr>Лист1</vt:lpstr>
      <vt:lpstr>'Структура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Балак Дмитрий Алексеевич</cp:lastModifiedBy>
  <cp:lastPrinted>2023-08-17T05:11:39Z</cp:lastPrinted>
  <dcterms:created xsi:type="dcterms:W3CDTF">2018-05-22T01:14:50Z</dcterms:created>
  <dcterms:modified xsi:type="dcterms:W3CDTF">2023-08-17T05:16:29Z</dcterms:modified>
</cp:coreProperties>
</file>