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2 год\308901 ЗП Изд.железоб   09.22\"/>
    </mc:Choice>
  </mc:AlternateContent>
  <bookViews>
    <workbookView xWindow="0" yWindow="0" windowWidth="30105" windowHeight="169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Q19" i="1" l="1"/>
  <c r="Q20" i="1"/>
  <c r="Q21" i="1"/>
  <c r="Q22" i="1"/>
  <c r="P19" i="1"/>
  <c r="P20" i="1"/>
  <c r="P21" i="1"/>
  <c r="P22" i="1"/>
  <c r="N19" i="1"/>
  <c r="N20" i="1"/>
  <c r="N21" i="1"/>
  <c r="N22" i="1"/>
  <c r="M19" i="1"/>
  <c r="M20" i="1"/>
  <c r="M21" i="1"/>
  <c r="M22" i="1"/>
  <c r="I20" i="1"/>
  <c r="I22" i="1"/>
  <c r="G19" i="1"/>
  <c r="G20" i="1"/>
  <c r="G21" i="1"/>
  <c r="G22" i="1"/>
  <c r="G29" i="1"/>
  <c r="G30" i="1"/>
  <c r="G31" i="1"/>
  <c r="G28" i="1"/>
  <c r="G18" i="1"/>
  <c r="G15" i="1"/>
  <c r="G14" i="1"/>
  <c r="G11" i="1"/>
  <c r="G10" i="1"/>
  <c r="G12" i="1" s="1"/>
  <c r="P29" i="1"/>
  <c r="Q29" i="1" s="1"/>
  <c r="M29" i="1"/>
  <c r="N29" i="1"/>
  <c r="P28" i="1"/>
  <c r="Q28" i="1" s="1"/>
  <c r="M28" i="1"/>
  <c r="N28" i="1"/>
  <c r="I15" i="1"/>
  <c r="M15" i="1"/>
  <c r="P15" i="1"/>
  <c r="Q15" i="1" s="1"/>
  <c r="N15" i="1"/>
  <c r="M11" i="1"/>
  <c r="P11" i="1"/>
  <c r="Q11" i="1"/>
  <c r="N11" i="1"/>
  <c r="G23" i="1" l="1"/>
  <c r="G32" i="1"/>
  <c r="G16" i="1"/>
  <c r="G33" i="1" l="1"/>
  <c r="F3" i="1" s="1"/>
  <c r="P31" i="1"/>
  <c r="Q31" i="1" s="1"/>
  <c r="M31" i="1"/>
  <c r="N31" i="1"/>
  <c r="P30" i="1" l="1"/>
  <c r="Q30" i="1" s="1"/>
  <c r="Q32" i="1" s="1"/>
  <c r="N30" i="1"/>
  <c r="M30" i="1"/>
  <c r="P25" i="1"/>
  <c r="Q25" i="1" s="1"/>
  <c r="N25" i="1"/>
  <c r="M25" i="1"/>
  <c r="P18" i="1"/>
  <c r="Q18" i="1" s="1"/>
  <c r="Q23" i="1" s="1"/>
  <c r="N18" i="1"/>
  <c r="M18" i="1"/>
  <c r="I18" i="1"/>
  <c r="P14" i="1"/>
  <c r="Q14" i="1" s="1"/>
  <c r="Q16" i="1" s="1"/>
  <c r="N14" i="1"/>
  <c r="M14" i="1"/>
  <c r="I14" i="1"/>
  <c r="Q26" i="1" l="1"/>
  <c r="I10" i="1" l="1"/>
  <c r="P10" i="1"/>
  <c r="Q10" i="1" s="1"/>
  <c r="Q12" i="1" s="1"/>
  <c r="Q33" i="1" s="1"/>
  <c r="M10" i="1"/>
  <c r="Q34" i="1" l="1"/>
  <c r="Q35" i="1" s="1"/>
  <c r="N10" i="1"/>
  <c r="G34" i="1" l="1"/>
  <c r="G35" i="1" s="1"/>
</calcChain>
</file>

<file path=xl/sharedStrings.xml><?xml version="1.0" encoding="utf-8"?>
<sst xmlns="http://schemas.openxmlformats.org/spreadsheetml/2006/main" count="74" uniqueCount="43">
  <si>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</si>
  <si>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</si>
  <si>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</si>
  <si>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</si>
  <si>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</si>
  <si>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</si>
  <si>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</si>
  <si>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</si>
  <si>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</si>
  <si>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</si>
  <si>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</si>
  <si>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</si>
  <si>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</si>
  <si>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</si>
  <si>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</si>
  <si>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</si>
  <si>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</si>
  <si>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</si>
  <si>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</si>
  <si>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</si>
  <si>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</si>
  <si>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</si>
  <si>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</si>
  <si>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</si>
  <si>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</si>
  <si>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</si>
  <si>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</si>
  <si>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</si>
  <si>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</si>
  <si>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</si>
  <si>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</si>
  <si>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Изделия железобетонные № 308901-РЕМ ПРОД-2022-ДРСК</t>
  </si>
  <si>
    <t>Опора железобетонная, СВ-95-3</t>
  </si>
  <si>
    <t xml:space="preserve">Опора железобетонная, СВ-105-5 </t>
  </si>
  <si>
    <t>Опора железобетонная, СВ-95-3с</t>
  </si>
  <si>
    <t xml:space="preserve">Опора железобетонная, СВ-110-5 </t>
  </si>
  <si>
    <t>Приставка железобетонная, ПТ-43-2</t>
  </si>
  <si>
    <t>Приставка железобетонная, ПТ-45</t>
  </si>
  <si>
    <t xml:space="preserve">ИТОГО по филиалу "ХЭС" </t>
  </si>
  <si>
    <t>Опора железобетонная, СВ-95-3, (для Ст.Литовко ДВЖД)</t>
  </si>
  <si>
    <t>Опора железобетонная, СВ-95-3, (для Ст.Чегдомын ДВЖД)</t>
  </si>
  <si>
    <r>
      <t xml:space="preserve">Страна происхождения товара
</t>
    </r>
    <r>
      <rPr>
        <b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</si>
  <si>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b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  <r>
      <rPr>
        <b/>
        <sz val="10"/>
        <color theme="1"/>
        <rFont val="Calibri"/>
        <family val="2"/>
        <charset val="204"/>
        <scheme val="minor"/>
      </rPr>
      <t xml:space="preserve">
</t>
    </r>
    <r>
      <rPr>
        <i/>
        <sz val="10"/>
        <color rgb="FFFF0000"/>
        <rFont val="Calibri"/>
        <family val="2"/>
        <charset val="204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</si>
</sst>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0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1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4" xfId="0" applyNumberFormat="1" applyFont="1" applyFill="1" applyBorder="1" applyAlignment="1">
      <alignment horizontal="center" vertical="top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6" xfId="0" applyNumberFormat="1" applyFont="1" applyFill="1" applyBorder="1" applyAlignment="1" applyProtection="1">
      <alignment horizontal="center" vertical="top" wrapText="1"/>
      <protection locked="0"/>
    </xf>
    <xf numFmtId="0" fontId="4" fillId="6" borderId="28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6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2" fillId="0" borderId="35" xfId="0" applyFont="1" applyBorder="1" applyAlignment="1">
      <alignment horizontal="center" vertical="top" wrapText="1"/>
    </xf>
    <xf numFmtId="49" fontId="2" fillId="6" borderId="42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4" fontId="1" fillId="4" borderId="47" xfId="0" applyNumberFormat="1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0" fontId="4" fillId="6" borderId="32" xfId="0" applyFont="1" applyFill="1" applyBorder="1" applyAlignment="1">
      <alignment horizontal="center"/>
    </xf>
    <xf numFmtId="49" fontId="2" fillId="6" borderId="32" xfId="0" applyNumberFormat="1" applyFont="1" applyFill="1" applyBorder="1" applyAlignment="1">
      <alignment horizontal="left" vertical="top" wrapText="1"/>
    </xf>
    <xf numFmtId="3" fontId="2" fillId="6" borderId="32" xfId="0" applyNumberFormat="1" applyFont="1" applyFill="1" applyBorder="1" applyAlignment="1">
      <alignment horizontal="center" vertical="top" wrapText="1"/>
    </xf>
    <xf numFmtId="4" fontId="2" fillId="6" borderId="32" xfId="0" applyNumberFormat="1" applyFont="1" applyFill="1" applyBorder="1" applyAlignment="1">
      <alignment horizontal="center" vertical="top" wrapText="1"/>
    </xf>
    <xf numFmtId="4" fontId="8" fillId="6" borderId="32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4" fontId="1" fillId="6" borderId="5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49" fontId="7" fillId="2" borderId="32" xfId="0" applyNumberFormat="1" applyFont="1" applyFill="1" applyBorder="1" applyAlignment="1" applyProtection="1">
      <alignment horizontal="left" vertical="top" wrapText="1"/>
      <protection locked="0"/>
    </xf>
    <xf numFmtId="0" fontId="12" fillId="0" borderId="31" xfId="1" applyNumberFormat="1" applyFont="1" applyBorder="1" applyAlignment="1">
      <alignment horizontal="center" vertical="center" wrapText="1"/>
    </xf>
    <xf numFmtId="1" fontId="12" fillId="0" borderId="31" xfId="1" applyNumberFormat="1" applyFont="1" applyBorder="1" applyAlignment="1">
      <alignment horizontal="center" vertical="center"/>
    </xf>
    <xf numFmtId="3" fontId="12" fillId="0" borderId="31" xfId="1" applyNumberFormat="1" applyFont="1" applyBorder="1" applyAlignment="1">
      <alignment horizontal="center" vertical="center"/>
    </xf>
    <xf numFmtId="4" fontId="12" fillId="0" borderId="31" xfId="1" applyNumberFormat="1" applyFont="1" applyBorder="1" applyAlignment="1">
      <alignment horizontal="center" vertical="center"/>
    </xf>
    <xf numFmtId="4" fontId="17" fillId="0" borderId="33" xfId="0" applyNumberFormat="1" applyFont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/>
    </xf>
    <xf numFmtId="49" fontId="2" fillId="6" borderId="41" xfId="0" applyNumberFormat="1" applyFont="1" applyFill="1" applyBorder="1" applyAlignment="1">
      <alignment horizontal="left" vertical="top" wrapText="1"/>
    </xf>
    <xf numFmtId="3" fontId="2" fillId="6" borderId="41" xfId="0" applyNumberFormat="1" applyFont="1" applyFill="1" applyBorder="1" applyAlignment="1">
      <alignment horizontal="center" vertical="top" wrapText="1"/>
    </xf>
    <xf numFmtId="4" fontId="7" fillId="2" borderId="32" xfId="0" applyNumberFormat="1" applyFont="1" applyFill="1" applyBorder="1" applyAlignment="1" applyProtection="1">
      <alignment horizontal="center" vertical="top" wrapText="1"/>
      <protection locked="0"/>
    </xf>
    <xf numFmtId="0" fontId="4" fillId="0" borderId="28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2" fillId="0" borderId="32" xfId="2" applyNumberFormat="1" applyFont="1" applyBorder="1" applyAlignment="1">
      <alignment horizontal="left" vertical="center" wrapText="1" indent="4"/>
    </xf>
    <xf numFmtId="0" fontId="12" fillId="0" borderId="31" xfId="2" applyNumberFormat="1" applyFont="1" applyBorder="1" applyAlignment="1">
      <alignment vertical="top" wrapText="1" indent="4"/>
    </xf>
    <xf numFmtId="4" fontId="2" fillId="6" borderId="47" xfId="0" applyNumberFormat="1" applyFont="1" applyFill="1" applyBorder="1" applyAlignment="1">
      <alignment horizontal="center" vertical="top" wrapText="1"/>
    </xf>
    <xf numFmtId="0" fontId="1" fillId="0" borderId="40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6" borderId="40" xfId="0" applyFont="1" applyFill="1" applyBorder="1" applyAlignment="1"/>
    <xf numFmtId="0" fontId="1" fillId="6" borderId="41" xfId="0" applyFont="1" applyFill="1" applyBorder="1" applyAlignment="1"/>
    <xf numFmtId="0" fontId="1" fillId="6" borderId="14" xfId="0" applyFont="1" applyFill="1" applyBorder="1" applyAlignment="1"/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1" fillId="7" borderId="30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41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0" borderId="49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11" fillId="6" borderId="49" xfId="0" applyFont="1" applyFill="1" applyBorder="1" applyAlignment="1">
      <alignment horizontal="left"/>
    </xf>
    <xf numFmtId="0" fontId="11" fillId="6" borderId="44" xfId="0" applyFont="1" applyFill="1" applyBorder="1" applyAlignment="1">
      <alignment horizontal="left"/>
    </xf>
    <xf numFmtId="0" fontId="11" fillId="6" borderId="50" xfId="0" applyFont="1" applyFill="1" applyBorder="1" applyAlignment="1">
      <alignment horizontal="left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5" fillId="3" borderId="13" xfId="0" applyFont="1" applyFill="1" applyBorder="1" applyAlignment="1">
      <alignment horizontal="center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8" fillId="4" borderId="42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4" fillId="7" borderId="45" xfId="0" applyFont="1" applyFill="1" applyBorder="1" applyAlignment="1">
      <alignment horizontal="left"/>
    </xf>
    <xf numFmtId="0" fontId="1" fillId="6" borderId="40" xfId="0" applyFont="1" applyFill="1" applyBorder="1" applyAlignment="1">
      <alignment horizontal="left"/>
    </xf>
    <xf numFmtId="0" fontId="1" fillId="6" borderId="41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4" fillId="7" borderId="38" xfId="0" applyFont="1" applyFill="1" applyBorder="1" applyAlignment="1">
      <alignment horizontal="center"/>
    </xf>
    <xf numFmtId="0" fontId="4" fillId="7" borderId="39" xfId="0" applyFont="1" applyFill="1" applyBorder="1" applyAlignment="1">
      <alignment horizontal="center"/>
    </xf>
  </cellXfs>
  <cellStyles count="3">
    <cellStyle name="Обычный" xfId="0" builtinId="0"/>
    <cellStyle name="Обычный_Сроки поставки" xfId="2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abSelected="1" topLeftCell="A3" zoomScaleNormal="100" workbookViewId="0">
      <selection activeCell="K8" sqref="K8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34.140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42578125" customWidth="1"/>
    <col min="18" max="18" width="7.42578125" customWidth="1"/>
  </cols>
  <sheetData>
    <row r="1" spans="1:27" ht="34.5" customHeight="1" x14ac:dyDescent="0.25">
      <c r="B1" s="71" t="s">
        <v>25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2" t="s">
        <v>10</v>
      </c>
      <c r="C3" s="63"/>
      <c r="D3" s="63"/>
      <c r="E3" s="93"/>
      <c r="F3" s="18">
        <f>G33</f>
        <v>19778578.411399998</v>
      </c>
      <c r="G3" s="16" t="s">
        <v>2</v>
      </c>
      <c r="H3" s="1"/>
      <c r="I3" s="62" t="s">
        <v>26</v>
      </c>
      <c r="J3" s="63"/>
      <c r="K3" s="63"/>
      <c r="L3" s="63"/>
      <c r="M3" s="63"/>
      <c r="N3" s="63"/>
      <c r="O3" s="63"/>
      <c r="P3" s="63"/>
      <c r="Q3" s="63"/>
      <c r="R3" s="64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100" t="s">
        <v>31</v>
      </c>
      <c r="C4" s="100"/>
      <c r="D4" s="100"/>
      <c r="E4" s="100"/>
      <c r="F4" s="100"/>
      <c r="G4" s="100"/>
      <c r="H4" s="1"/>
      <c r="I4" s="72" t="s">
        <v>27</v>
      </c>
      <c r="J4" s="72"/>
      <c r="K4" s="72"/>
      <c r="L4" s="72"/>
      <c r="M4" s="7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43" t="s">
        <v>28</v>
      </c>
      <c r="J5" s="43"/>
      <c r="K5" s="43"/>
      <c r="L5" s="43"/>
      <c r="M5" s="4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01" t="s">
        <v>11</v>
      </c>
      <c r="C7" s="93"/>
      <c r="D7" s="102"/>
      <c r="E7" s="102"/>
      <c r="F7" s="103"/>
      <c r="G7" s="104"/>
      <c r="H7" s="5"/>
      <c r="I7" s="62" t="s">
        <v>29</v>
      </c>
      <c r="J7" s="63"/>
      <c r="K7" s="63"/>
      <c r="L7" s="63"/>
      <c r="M7" s="63"/>
      <c r="N7" s="63"/>
      <c r="O7" s="63"/>
      <c r="P7" s="63"/>
      <c r="Q7" s="64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31"/>
      <c r="I8" s="7" t="s">
        <v>3</v>
      </c>
      <c r="J8" s="8" t="s">
        <v>1</v>
      </c>
      <c r="K8" s="9" t="s">
        <v>41</v>
      </c>
      <c r="L8" s="8" t="s">
        <v>42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80" t="s">
        <v>15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2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customHeight="1" thickBot="1" x14ac:dyDescent="0.3">
      <c r="A10" s="6"/>
      <c r="B10" s="54">
        <v>1</v>
      </c>
      <c r="C10" s="56" t="s">
        <v>32</v>
      </c>
      <c r="D10" s="45" t="s">
        <v>17</v>
      </c>
      <c r="E10" s="49">
        <v>12640.9177</v>
      </c>
      <c r="F10" s="46">
        <v>82</v>
      </c>
      <c r="G10" s="48">
        <f>E10*F10</f>
        <v>1036555.2514</v>
      </c>
      <c r="H10" s="1"/>
      <c r="I10" s="23">
        <f>B10</f>
        <v>1</v>
      </c>
      <c r="J10" s="24"/>
      <c r="K10" s="29"/>
      <c r="L10" s="29"/>
      <c r="M10" s="26" t="str">
        <f>D10</f>
        <v>шт</v>
      </c>
      <c r="N10" s="27">
        <f>E10</f>
        <v>12640.9177</v>
      </c>
      <c r="O10" s="21"/>
      <c r="P10" s="26">
        <f>F10</f>
        <v>82</v>
      </c>
      <c r="Q10" s="3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customHeight="1" thickBot="1" x14ac:dyDescent="0.3">
      <c r="A11" s="6"/>
      <c r="B11" s="54">
        <v>2</v>
      </c>
      <c r="C11" s="56" t="s">
        <v>33</v>
      </c>
      <c r="D11" s="45" t="s">
        <v>17</v>
      </c>
      <c r="E11" s="49">
        <v>15383.96</v>
      </c>
      <c r="F11" s="46">
        <v>58</v>
      </c>
      <c r="G11" s="48">
        <f>E11*F11</f>
        <v>892269.67999999993</v>
      </c>
      <c r="H11" s="1"/>
      <c r="I11" s="23">
        <v>2</v>
      </c>
      <c r="J11" s="24"/>
      <c r="K11" s="29"/>
      <c r="L11" s="29"/>
      <c r="M11" s="26" t="str">
        <f>D11</f>
        <v>шт</v>
      </c>
      <c r="N11" s="27">
        <f>E11</f>
        <v>15383.96</v>
      </c>
      <c r="O11" s="21"/>
      <c r="P11" s="26">
        <f>F11</f>
        <v>58</v>
      </c>
      <c r="Q11" s="3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6"/>
      <c r="B12" s="73" t="s">
        <v>16</v>
      </c>
      <c r="C12" s="83"/>
      <c r="D12" s="83"/>
      <c r="E12" s="83"/>
      <c r="F12" s="84"/>
      <c r="G12" s="19">
        <f>G10+G11</f>
        <v>1928824.9313999999</v>
      </c>
      <c r="H12" s="31"/>
      <c r="I12" s="76" t="s">
        <v>16</v>
      </c>
      <c r="J12" s="77"/>
      <c r="K12" s="77"/>
      <c r="L12" s="77"/>
      <c r="M12" s="77"/>
      <c r="N12" s="77"/>
      <c r="O12" s="77"/>
      <c r="P12" s="79"/>
      <c r="Q12" s="20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thickBot="1" x14ac:dyDescent="0.3">
      <c r="A13" s="6"/>
      <c r="B13" s="65" t="s">
        <v>18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7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customHeight="1" thickBot="1" x14ac:dyDescent="0.3">
      <c r="A14" s="6"/>
      <c r="B14" s="54">
        <v>1</v>
      </c>
      <c r="C14" s="56" t="s">
        <v>34</v>
      </c>
      <c r="D14" s="45" t="s">
        <v>17</v>
      </c>
      <c r="E14" s="49">
        <v>12640.92</v>
      </c>
      <c r="F14" s="46">
        <v>82</v>
      </c>
      <c r="G14" s="48">
        <f>E14*F14</f>
        <v>1036555.4400000001</v>
      </c>
      <c r="H14" s="1"/>
      <c r="I14" s="23">
        <f>B14</f>
        <v>1</v>
      </c>
      <c r="J14" s="51"/>
      <c r="K14" s="44"/>
      <c r="L14" s="44"/>
      <c r="M14" s="38" t="str">
        <f>D14</f>
        <v>шт</v>
      </c>
      <c r="N14" s="39">
        <f>E14</f>
        <v>12640.92</v>
      </c>
      <c r="O14" s="53"/>
      <c r="P14" s="52">
        <f>F14</f>
        <v>82</v>
      </c>
      <c r="Q14" s="39">
        <f>O14*P14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25" customHeight="1" thickBot="1" x14ac:dyDescent="0.3">
      <c r="A15" s="6"/>
      <c r="B15" s="54">
        <v>2</v>
      </c>
      <c r="C15" s="56" t="s">
        <v>33</v>
      </c>
      <c r="D15" s="45" t="s">
        <v>17</v>
      </c>
      <c r="E15" s="49">
        <v>15383.96</v>
      </c>
      <c r="F15" s="46">
        <v>58</v>
      </c>
      <c r="G15" s="48">
        <f>E15*F15</f>
        <v>892269.67999999993</v>
      </c>
      <c r="H15" s="1"/>
      <c r="I15" s="23">
        <f>B15</f>
        <v>2</v>
      </c>
      <c r="J15" s="51"/>
      <c r="K15" s="44"/>
      <c r="L15" s="44"/>
      <c r="M15" s="38" t="str">
        <f>D15</f>
        <v>шт</v>
      </c>
      <c r="N15" s="39">
        <f>E15</f>
        <v>15383.96</v>
      </c>
      <c r="O15" s="53"/>
      <c r="P15" s="52">
        <f>F15</f>
        <v>58</v>
      </c>
      <c r="Q15" s="39">
        <f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6"/>
      <c r="B16" s="73" t="s">
        <v>19</v>
      </c>
      <c r="C16" s="74"/>
      <c r="D16" s="74"/>
      <c r="E16" s="74"/>
      <c r="F16" s="75"/>
      <c r="G16" s="19">
        <f>G14+G15</f>
        <v>1928825.12</v>
      </c>
      <c r="H16" s="31"/>
      <c r="I16" s="76" t="s">
        <v>19</v>
      </c>
      <c r="J16" s="77"/>
      <c r="K16" s="78"/>
      <c r="L16" s="78"/>
      <c r="M16" s="78"/>
      <c r="N16" s="78"/>
      <c r="O16" s="78"/>
      <c r="P16" s="79"/>
      <c r="Q16" s="42">
        <f>SUM(Q14:Q15)</f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thickBot="1" x14ac:dyDescent="0.3">
      <c r="A17" s="6"/>
      <c r="B17" s="65" t="s">
        <v>20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7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6.25" customHeight="1" thickBot="1" x14ac:dyDescent="0.3">
      <c r="A18" s="6"/>
      <c r="B18" s="54">
        <v>1</v>
      </c>
      <c r="C18" s="56" t="s">
        <v>32</v>
      </c>
      <c r="D18" s="45" t="s">
        <v>17</v>
      </c>
      <c r="E18" s="49">
        <v>12640.92</v>
      </c>
      <c r="F18" s="47">
        <v>80</v>
      </c>
      <c r="G18" s="48">
        <f>E18*F18</f>
        <v>1011273.6</v>
      </c>
      <c r="H18" s="1"/>
      <c r="I18" s="50">
        <f t="shared" ref="I18:I22" si="0">B18</f>
        <v>1</v>
      </c>
      <c r="J18" s="37"/>
      <c r="K18" s="44"/>
      <c r="L18" s="44"/>
      <c r="M18" s="38" t="str">
        <f t="shared" ref="M18:N22" si="1">D18</f>
        <v>шт</v>
      </c>
      <c r="N18" s="39">
        <f t="shared" si="1"/>
        <v>12640.92</v>
      </c>
      <c r="O18" s="53"/>
      <c r="P18" s="38">
        <f>F18</f>
        <v>80</v>
      </c>
      <c r="Q18" s="58">
        <f t="shared" ref="Q18:Q31" si="2">O18*P18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6.25" customHeight="1" thickBot="1" x14ac:dyDescent="0.3">
      <c r="A19" s="6"/>
      <c r="B19" s="54">
        <v>2</v>
      </c>
      <c r="C19" s="56" t="s">
        <v>34</v>
      </c>
      <c r="D19" s="45" t="s">
        <v>17</v>
      </c>
      <c r="E19" s="49">
        <v>12640.92</v>
      </c>
      <c r="F19" s="47">
        <v>82</v>
      </c>
      <c r="G19" s="48">
        <f t="shared" ref="G19:G22" si="3">E19*F19</f>
        <v>1036555.4400000001</v>
      </c>
      <c r="H19" s="1"/>
      <c r="I19" s="50">
        <v>2</v>
      </c>
      <c r="J19" s="37"/>
      <c r="K19" s="44"/>
      <c r="L19" s="44"/>
      <c r="M19" s="38" t="str">
        <f t="shared" si="1"/>
        <v>шт</v>
      </c>
      <c r="N19" s="39">
        <f t="shared" si="1"/>
        <v>12640.92</v>
      </c>
      <c r="O19" s="53"/>
      <c r="P19" s="38">
        <f>F19</f>
        <v>82</v>
      </c>
      <c r="Q19" s="58">
        <f t="shared" si="2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6.25" customHeight="1" thickBot="1" x14ac:dyDescent="0.3">
      <c r="A20" s="6"/>
      <c r="B20" s="54">
        <v>3</v>
      </c>
      <c r="C20" s="56" t="s">
        <v>33</v>
      </c>
      <c r="D20" s="45" t="s">
        <v>17</v>
      </c>
      <c r="E20" s="49">
        <v>15383.96</v>
      </c>
      <c r="F20" s="47">
        <v>116</v>
      </c>
      <c r="G20" s="48">
        <f t="shared" si="3"/>
        <v>1784539.3599999999</v>
      </c>
      <c r="H20" s="1"/>
      <c r="I20" s="50">
        <f t="shared" si="0"/>
        <v>3</v>
      </c>
      <c r="J20" s="37"/>
      <c r="K20" s="44"/>
      <c r="L20" s="44"/>
      <c r="M20" s="38" t="str">
        <f t="shared" si="1"/>
        <v>шт</v>
      </c>
      <c r="N20" s="39">
        <f t="shared" si="1"/>
        <v>15383.96</v>
      </c>
      <c r="O20" s="53"/>
      <c r="P20" s="38">
        <f>F20</f>
        <v>116</v>
      </c>
      <c r="Q20" s="58">
        <f t="shared" si="2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6.25" customHeight="1" thickBot="1" x14ac:dyDescent="0.3">
      <c r="A21" s="6"/>
      <c r="B21" s="54">
        <v>4</v>
      </c>
      <c r="C21" s="56" t="s">
        <v>39</v>
      </c>
      <c r="D21" s="45" t="s">
        <v>17</v>
      </c>
      <c r="E21" s="49">
        <v>13350.75</v>
      </c>
      <c r="F21" s="47">
        <v>80</v>
      </c>
      <c r="G21" s="48">
        <f t="shared" si="3"/>
        <v>1068060</v>
      </c>
      <c r="H21" s="1"/>
      <c r="I21" s="50">
        <v>3</v>
      </c>
      <c r="J21" s="37"/>
      <c r="K21" s="44"/>
      <c r="L21" s="44"/>
      <c r="M21" s="38" t="str">
        <f t="shared" si="1"/>
        <v>шт</v>
      </c>
      <c r="N21" s="39">
        <f t="shared" si="1"/>
        <v>13350.75</v>
      </c>
      <c r="O21" s="53"/>
      <c r="P21" s="38">
        <f>F21</f>
        <v>80</v>
      </c>
      <c r="Q21" s="58">
        <f t="shared" si="2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6.25" customHeight="1" thickBot="1" x14ac:dyDescent="0.3">
      <c r="A22" s="6"/>
      <c r="B22" s="54">
        <v>5</v>
      </c>
      <c r="C22" s="56" t="s">
        <v>40</v>
      </c>
      <c r="D22" s="45" t="s">
        <v>17</v>
      </c>
      <c r="E22" s="49">
        <v>13371.75</v>
      </c>
      <c r="F22" s="47">
        <v>80</v>
      </c>
      <c r="G22" s="48">
        <f t="shared" si="3"/>
        <v>1069740</v>
      </c>
      <c r="H22" s="1"/>
      <c r="I22" s="50">
        <f t="shared" si="0"/>
        <v>5</v>
      </c>
      <c r="J22" s="37"/>
      <c r="K22" s="44"/>
      <c r="L22" s="44"/>
      <c r="M22" s="38" t="str">
        <f t="shared" si="1"/>
        <v>шт</v>
      </c>
      <c r="N22" s="39">
        <f t="shared" si="1"/>
        <v>13371.75</v>
      </c>
      <c r="O22" s="53"/>
      <c r="P22" s="38">
        <f>F22</f>
        <v>80</v>
      </c>
      <c r="Q22" s="58">
        <f t="shared" si="2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thickBot="1" x14ac:dyDescent="0.3">
      <c r="A23" s="6"/>
      <c r="B23" s="107" t="s">
        <v>38</v>
      </c>
      <c r="C23" s="108"/>
      <c r="D23" s="108"/>
      <c r="E23" s="108"/>
      <c r="F23" s="109"/>
      <c r="G23" s="19">
        <f>G18+G19+G20+G21+G22</f>
        <v>5970168.4000000004</v>
      </c>
      <c r="H23" s="31"/>
      <c r="I23" s="110" t="s">
        <v>38</v>
      </c>
      <c r="J23" s="111"/>
      <c r="K23" s="111"/>
      <c r="L23" s="111"/>
      <c r="M23" s="111"/>
      <c r="N23" s="111"/>
      <c r="O23" s="111"/>
      <c r="P23" s="112"/>
      <c r="Q23" s="28">
        <f>SUM(Q18:Q22)</f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.75" thickBot="1" x14ac:dyDescent="0.3">
      <c r="A24" s="6"/>
      <c r="B24" s="65" t="s">
        <v>21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4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6.25" customHeight="1" thickBot="1" x14ac:dyDescent="0.3">
      <c r="A25" s="6"/>
      <c r="B25" s="54">
        <v>1</v>
      </c>
      <c r="C25" s="56" t="s">
        <v>32</v>
      </c>
      <c r="D25" s="45" t="s">
        <v>17</v>
      </c>
      <c r="E25" s="49">
        <v>12640.92</v>
      </c>
      <c r="F25" s="46">
        <v>80</v>
      </c>
      <c r="G25" s="48">
        <f>E25*F25</f>
        <v>1011273.6</v>
      </c>
      <c r="H25" s="1"/>
      <c r="I25" s="23">
        <v>1</v>
      </c>
      <c r="J25" s="32"/>
      <c r="K25" s="25"/>
      <c r="L25" s="25"/>
      <c r="M25" s="26" t="str">
        <f>D25</f>
        <v>шт</v>
      </c>
      <c r="N25" s="27">
        <f>E25</f>
        <v>12640.92</v>
      </c>
      <c r="O25" s="22"/>
      <c r="P25" s="14">
        <f>F25</f>
        <v>80</v>
      </c>
      <c r="Q25" s="15">
        <f t="shared" si="2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thickBot="1" x14ac:dyDescent="0.3">
      <c r="A26" s="6"/>
      <c r="B26" s="59" t="s">
        <v>22</v>
      </c>
      <c r="C26" s="60"/>
      <c r="D26" s="60"/>
      <c r="E26" s="60"/>
      <c r="F26" s="61"/>
      <c r="G26" s="19">
        <f>SUM(G25:G25)</f>
        <v>1011273.6</v>
      </c>
      <c r="H26" s="31"/>
      <c r="I26" s="68" t="s">
        <v>22</v>
      </c>
      <c r="J26" s="69"/>
      <c r="K26" s="69"/>
      <c r="L26" s="69"/>
      <c r="M26" s="69"/>
      <c r="N26" s="69"/>
      <c r="O26" s="69"/>
      <c r="P26" s="70"/>
      <c r="Q26" s="28">
        <f>SUM(Q25:Q25)</f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thickBot="1" x14ac:dyDescent="0.3">
      <c r="A27" s="6"/>
      <c r="B27" s="65" t="s">
        <v>23</v>
      </c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7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8.5" customHeight="1" thickBot="1" x14ac:dyDescent="0.3">
      <c r="A28" s="6"/>
      <c r="B28" s="55">
        <v>1</v>
      </c>
      <c r="C28" s="56" t="s">
        <v>33</v>
      </c>
      <c r="D28" s="45" t="s">
        <v>17</v>
      </c>
      <c r="E28" s="49">
        <v>15383.96</v>
      </c>
      <c r="F28" s="46">
        <v>58</v>
      </c>
      <c r="G28" s="48">
        <f>E28*F28</f>
        <v>892269.67999999993</v>
      </c>
      <c r="H28" s="33"/>
      <c r="I28" s="13">
        <v>1</v>
      </c>
      <c r="J28" s="37"/>
      <c r="K28" s="35"/>
      <c r="L28" s="35"/>
      <c r="M28" s="38" t="str">
        <f>D28</f>
        <v>шт</v>
      </c>
      <c r="N28" s="39">
        <f>E28</f>
        <v>15383.96</v>
      </c>
      <c r="O28" s="35"/>
      <c r="P28" s="38">
        <f>F28</f>
        <v>58</v>
      </c>
      <c r="Q28" s="39">
        <f t="shared" ref="Q28:Q29" si="4">O28*P28</f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5.75" thickBot="1" x14ac:dyDescent="0.3">
      <c r="A29" s="6"/>
      <c r="B29" s="55">
        <v>2</v>
      </c>
      <c r="C29" s="56" t="s">
        <v>35</v>
      </c>
      <c r="D29" s="45" t="s">
        <v>17</v>
      </c>
      <c r="E29" s="49">
        <v>20263.68</v>
      </c>
      <c r="F29" s="46">
        <v>116</v>
      </c>
      <c r="G29" s="48">
        <f t="shared" ref="G29:G31" si="5">E29*F29</f>
        <v>2350586.8799999999</v>
      </c>
      <c r="H29" s="33"/>
      <c r="I29" s="36">
        <v>2</v>
      </c>
      <c r="J29" s="37"/>
      <c r="K29" s="35"/>
      <c r="L29" s="35"/>
      <c r="M29" s="38" t="str">
        <f>D29</f>
        <v>шт</v>
      </c>
      <c r="N29" s="39">
        <f>E29</f>
        <v>20263.68</v>
      </c>
      <c r="O29" s="35"/>
      <c r="P29" s="38">
        <f>F29</f>
        <v>116</v>
      </c>
      <c r="Q29" s="39">
        <f t="shared" si="4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8.5" customHeight="1" thickBot="1" x14ac:dyDescent="0.3">
      <c r="A30" s="6"/>
      <c r="B30" s="55">
        <v>3</v>
      </c>
      <c r="C30" s="57" t="s">
        <v>36</v>
      </c>
      <c r="D30" s="45" t="s">
        <v>17</v>
      </c>
      <c r="E30" s="49">
        <v>6811.33</v>
      </c>
      <c r="F30" s="46">
        <v>384</v>
      </c>
      <c r="G30" s="48">
        <f t="shared" si="5"/>
        <v>2615550.7199999997</v>
      </c>
      <c r="H30" s="33"/>
      <c r="I30" s="13">
        <v>3</v>
      </c>
      <c r="J30" s="37"/>
      <c r="K30" s="35"/>
      <c r="L30" s="35"/>
      <c r="M30" s="38" t="str">
        <f t="shared" ref="M30:M31" si="6">D30</f>
        <v>шт</v>
      </c>
      <c r="N30" s="39">
        <f t="shared" ref="N30:N31" si="7">E30</f>
        <v>6811.33</v>
      </c>
      <c r="O30" s="35"/>
      <c r="P30" s="38">
        <f t="shared" ref="P30:P31" si="8">F30</f>
        <v>384</v>
      </c>
      <c r="Q30" s="39">
        <f t="shared" si="2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5.75" thickBot="1" x14ac:dyDescent="0.3">
      <c r="A31" s="6"/>
      <c r="B31" s="55">
        <v>4</v>
      </c>
      <c r="C31" s="57" t="s">
        <v>37</v>
      </c>
      <c r="D31" s="45" t="s">
        <v>17</v>
      </c>
      <c r="E31" s="49">
        <v>11163.33</v>
      </c>
      <c r="F31" s="46">
        <v>276</v>
      </c>
      <c r="G31" s="48">
        <f t="shared" si="5"/>
        <v>3081079.08</v>
      </c>
      <c r="H31" s="33"/>
      <c r="I31" s="13">
        <v>4</v>
      </c>
      <c r="J31" s="37"/>
      <c r="K31" s="35"/>
      <c r="L31" s="35"/>
      <c r="M31" s="38" t="str">
        <f t="shared" si="6"/>
        <v>шт</v>
      </c>
      <c r="N31" s="39">
        <f t="shared" si="7"/>
        <v>11163.33</v>
      </c>
      <c r="O31" s="35"/>
      <c r="P31" s="38">
        <f t="shared" si="8"/>
        <v>276</v>
      </c>
      <c r="Q31" s="39">
        <f t="shared" si="2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6"/>
      <c r="B32" s="85" t="s">
        <v>24</v>
      </c>
      <c r="C32" s="86"/>
      <c r="D32" s="86"/>
      <c r="E32" s="86"/>
      <c r="F32" s="87"/>
      <c r="G32" s="40">
        <f>G28+G29+G30+G31</f>
        <v>8939486.3599999994</v>
      </c>
      <c r="H32" s="1"/>
      <c r="I32" s="88" t="s">
        <v>24</v>
      </c>
      <c r="J32" s="89"/>
      <c r="K32" s="89"/>
      <c r="L32" s="89"/>
      <c r="M32" s="89"/>
      <c r="N32" s="89"/>
      <c r="O32" s="89"/>
      <c r="P32" s="90"/>
      <c r="Q32" s="41">
        <f>SUM(Q28:Q31)</f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1" customHeight="1" thickBot="1" x14ac:dyDescent="0.3">
      <c r="A33" s="6"/>
      <c r="B33" s="94" t="s">
        <v>5</v>
      </c>
      <c r="C33" s="95"/>
      <c r="D33" s="95"/>
      <c r="E33" s="95"/>
      <c r="F33" s="96"/>
      <c r="G33" s="34">
        <f>G12+G16+G23+G26+G32</f>
        <v>19778578.411399998</v>
      </c>
      <c r="H33" s="1"/>
      <c r="I33" s="94" t="s">
        <v>5</v>
      </c>
      <c r="J33" s="95"/>
      <c r="K33" s="95"/>
      <c r="L33" s="95"/>
      <c r="M33" s="95"/>
      <c r="N33" s="95"/>
      <c r="O33" s="95"/>
      <c r="P33" s="96"/>
      <c r="Q33" s="34">
        <f>Q12+Q16+Q23+Q26+Q32</f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" customHeight="1" x14ac:dyDescent="0.25">
      <c r="A34" s="6"/>
      <c r="B34" s="105" t="s">
        <v>14</v>
      </c>
      <c r="C34" s="106"/>
      <c r="D34" s="106"/>
      <c r="E34" s="106"/>
      <c r="F34" s="17">
        <v>0.2</v>
      </c>
      <c r="G34" s="11">
        <f>G33*F34</f>
        <v>3955715.6822799998</v>
      </c>
      <c r="H34" s="1"/>
      <c r="I34" s="105" t="s">
        <v>14</v>
      </c>
      <c r="J34" s="106"/>
      <c r="K34" s="106"/>
      <c r="L34" s="106"/>
      <c r="M34" s="106"/>
      <c r="N34" s="106"/>
      <c r="O34" s="106"/>
      <c r="P34" s="17">
        <v>0.2</v>
      </c>
      <c r="Q34" s="11">
        <f>Q33*P34</f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 thickBot="1" x14ac:dyDescent="0.3">
      <c r="A35" s="6"/>
      <c r="B35" s="97" t="s">
        <v>6</v>
      </c>
      <c r="C35" s="98"/>
      <c r="D35" s="98"/>
      <c r="E35" s="98"/>
      <c r="F35" s="99"/>
      <c r="G35" s="12">
        <f>G33+G34</f>
        <v>23734294.093679998</v>
      </c>
      <c r="H35" s="1"/>
      <c r="I35" s="97" t="s">
        <v>6</v>
      </c>
      <c r="J35" s="98"/>
      <c r="K35" s="98"/>
      <c r="L35" s="98"/>
      <c r="M35" s="98"/>
      <c r="N35" s="98"/>
      <c r="O35" s="98"/>
      <c r="P35" s="99"/>
      <c r="Q35" s="12">
        <f>Q33+Q34</f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33.75" customHeight="1" x14ac:dyDescent="0.25">
      <c r="B36" s="1"/>
      <c r="C36" s="1"/>
      <c r="D36" s="1"/>
      <c r="E36" s="1"/>
      <c r="F36" s="2"/>
      <c r="G36" s="2"/>
      <c r="H36" s="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7" ht="151.5" customHeight="1" x14ac:dyDescent="0.25">
      <c r="B37" s="3"/>
      <c r="C37" s="3"/>
      <c r="D37" s="3"/>
      <c r="E37" s="3"/>
      <c r="F37" s="3"/>
      <c r="G37" s="3"/>
      <c r="H37" s="3"/>
      <c r="I37" s="3"/>
      <c r="J37" s="91" t="s">
        <v>30</v>
      </c>
      <c r="K37" s="92"/>
      <c r="L37" s="3"/>
      <c r="M37" s="3"/>
      <c r="N37" s="3"/>
      <c r="O37" s="3"/>
      <c r="P37" s="3"/>
      <c r="Q37" s="3"/>
      <c r="R37" s="3"/>
      <c r="S37" s="3"/>
      <c r="T37" s="3"/>
      <c r="U37" s="1"/>
    </row>
    <row r="38" spans="1:27" x14ac:dyDescent="0.25">
      <c r="AA38" s="1"/>
    </row>
  </sheetData>
  <mergeCells count="29">
    <mergeCell ref="B27:Q27"/>
    <mergeCell ref="B32:F32"/>
    <mergeCell ref="I32:P32"/>
    <mergeCell ref="J37:K37"/>
    <mergeCell ref="B3:E3"/>
    <mergeCell ref="B33:F33"/>
    <mergeCell ref="B35:F35"/>
    <mergeCell ref="B4:G4"/>
    <mergeCell ref="B7:G7"/>
    <mergeCell ref="I35:P35"/>
    <mergeCell ref="B34:E34"/>
    <mergeCell ref="I34:O34"/>
    <mergeCell ref="B23:F23"/>
    <mergeCell ref="I23:P23"/>
    <mergeCell ref="B24:Q24"/>
    <mergeCell ref="I33:P33"/>
    <mergeCell ref="B26:F26"/>
    <mergeCell ref="I7:Q7"/>
    <mergeCell ref="B17:Q17"/>
    <mergeCell ref="I26:P26"/>
    <mergeCell ref="B1:R1"/>
    <mergeCell ref="I3:R3"/>
    <mergeCell ref="I4:M4"/>
    <mergeCell ref="B13:Q13"/>
    <mergeCell ref="B16:F16"/>
    <mergeCell ref="I16:P16"/>
    <mergeCell ref="B9:Q9"/>
    <mergeCell ref="B12:F12"/>
    <mergeCell ref="I12:P12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2019-09-03T04:19:57Z</cp:lastPrinted>
  <dcterms:created xsi:type="dcterms:W3CDTF">2018-05-22T01:14:50Z</dcterms:created>
  <dcterms:modified xsi:type="dcterms:W3CDTF">2022-09-28T06:50:10Z</dcterms:modified>
</cp:coreProperties>
</file>