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yutin_va\Desktop\Верютин\2021\заявки на закупку\август\заявка на закупку Изделия железобетонные № 312101-КС ПИР СМР-2021-ДРСК\"/>
    </mc:Choice>
  </mc:AlternateContent>
  <bookViews>
    <workbookView xWindow="0" yWindow="0" windowWidth="23325" windowHeight="1671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E26" i="1"/>
  <c r="G21" i="1"/>
  <c r="E10" i="1" l="1"/>
  <c r="E13" i="1" l="1"/>
  <c r="P27" i="1" l="1"/>
  <c r="Q27" i="1" s="1"/>
  <c r="M27" i="1"/>
  <c r="E27" i="1"/>
  <c r="N27" i="1" s="1"/>
  <c r="E23" i="1" l="1"/>
  <c r="E20" i="1"/>
  <c r="E17" i="1"/>
  <c r="P26" i="1" l="1"/>
  <c r="Q26" i="1" s="1"/>
  <c r="N26" i="1"/>
  <c r="M26" i="1"/>
  <c r="P23" i="1"/>
  <c r="Q23" i="1" s="1"/>
  <c r="N23" i="1"/>
  <c r="M23" i="1"/>
  <c r="P17" i="1"/>
  <c r="Q17" i="1" s="1"/>
  <c r="P20" i="1"/>
  <c r="Q20" i="1" s="1"/>
  <c r="N17" i="1"/>
  <c r="N20" i="1"/>
  <c r="M17" i="1"/>
  <c r="M20" i="1"/>
  <c r="I17" i="1"/>
  <c r="I20" i="1"/>
  <c r="P13" i="1"/>
  <c r="Q13" i="1" s="1"/>
  <c r="N13" i="1"/>
  <c r="M13" i="1"/>
  <c r="I13" i="1"/>
  <c r="G28" i="1" l="1"/>
  <c r="Q28" i="1"/>
  <c r="G24" i="1"/>
  <c r="Q24" i="1"/>
  <c r="Q21" i="1"/>
  <c r="Q18" i="1"/>
  <c r="G18" i="1"/>
  <c r="Q14" i="1"/>
  <c r="G14" i="1" l="1"/>
  <c r="I10" i="1" l="1"/>
  <c r="P10" i="1"/>
  <c r="Q10" i="1" s="1"/>
  <c r="M10" i="1"/>
  <c r="Q11" i="1" l="1"/>
  <c r="Q29" i="1" s="1"/>
  <c r="Q30" i="1" s="1"/>
  <c r="Q31" i="1" s="1"/>
  <c r="N10" i="1"/>
  <c r="G11" i="1" l="1"/>
  <c r="G30" i="1" s="1"/>
  <c r="G31" i="1" s="1"/>
</calcChain>
</file>

<file path=xl/sharedStrings.xml><?xml version="1.0" encoding="utf-8"?>
<sst xmlns="http://schemas.openxmlformats.org/spreadsheetml/2006/main" count="64" uniqueCount="42">
  <si>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</si>
  <si>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</si>
  <si>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</si>
  <si>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</si>
  <si>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</si>
  <si>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</si>
  <si>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</si>
  <si>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</si>
  <si>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</si>
  <si>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</si>
  <si>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</si>
  <si>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</si>
  <si>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</si>
  <si>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</si>
  <si>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</si>
  <si>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</si>
  <si>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</si>
  <si>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</si>
  <si>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</si>
  <si>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</si>
  <si>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</si>
  <si>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</si>
  <si>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</si>
  <si>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</si>
  <si>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</si>
  <si>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</si>
  <si>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</si>
  <si>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</si>
  <si>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</si>
  <si>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</si>
  <si>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</si>
  <si>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</si>
  <si>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</si>
  <si>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</si>
  <si>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</si>
  <si>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</si>
  <si>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</si>
  <si>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Изделияжелезобетонные № 312101-КС ПИР СМР-2021-ДРСК</t>
  </si>
  <si>
    <t>Опора железобетонная, СВ-95-3, ТУ 5863-007-96502166-2016</t>
  </si>
  <si>
    <t>Опора железобетонная, СВ-95-3с, ТУ 5863-007-96502166-2016</t>
  </si>
  <si>
    <t>Приставка железобетонная, ПТ43-2, ТУ 5863-006-00113557-94</t>
  </si>
  <si>
    <t>Приставка железобетонная, ПТ45, ТУ 5863-006-00113557-94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</si>
</sst>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2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8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6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9" fontId="2" fillId="6" borderId="45" xfId="0" applyNumberFormat="1" applyFont="1" applyFill="1" applyBorder="1" applyAlignment="1">
      <alignment horizontal="left" vertical="top" wrapText="1"/>
    </xf>
    <xf numFmtId="4" fontId="2" fillId="6" borderId="46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2" xfId="0" applyNumberFormat="1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49" fontId="2" fillId="6" borderId="32" xfId="0" applyNumberFormat="1" applyFont="1" applyFill="1" applyBorder="1" applyAlignment="1">
      <alignment horizontal="left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/>
    </xf>
    <xf numFmtId="4" fontId="8" fillId="6" borderId="32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3" fontId="2" fillId="6" borderId="56" xfId="0" applyNumberFormat="1" applyFont="1" applyFill="1" applyBorder="1" applyAlignment="1">
      <alignment horizontal="center" vertical="top" wrapText="1"/>
    </xf>
    <xf numFmtId="4" fontId="1" fillId="6" borderId="57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3" fontId="2" fillId="6" borderId="14" xfId="0" applyNumberFormat="1" applyFont="1" applyFill="1" applyBorder="1" applyAlignment="1">
      <alignment horizontal="center" vertical="top" wrapText="1"/>
    </xf>
    <xf numFmtId="49" fontId="7" fillId="2" borderId="32" xfId="0" applyNumberFormat="1" applyFont="1" applyFill="1" applyBorder="1" applyAlignment="1" applyProtection="1">
      <alignment horizontal="left" vertical="top" wrapText="1"/>
      <protection locked="0"/>
    </xf>
    <xf numFmtId="49" fontId="7" fillId="2" borderId="58" xfId="0" applyNumberFormat="1" applyFont="1" applyFill="1" applyBorder="1" applyAlignment="1" applyProtection="1">
      <alignment horizontal="left" vertical="top" wrapText="1"/>
      <protection locked="0"/>
    </xf>
    <xf numFmtId="0" fontId="12" fillId="0" borderId="31" xfId="1" applyNumberFormat="1" applyFont="1" applyBorder="1" applyAlignment="1">
      <alignment vertical="center" wrapText="1"/>
    </xf>
    <xf numFmtId="0" fontId="12" fillId="0" borderId="31" xfId="1" applyNumberFormat="1" applyFont="1" applyBorder="1" applyAlignment="1">
      <alignment horizontal="center" vertical="center" wrapText="1"/>
    </xf>
    <xf numFmtId="1" fontId="12" fillId="0" borderId="31" xfId="1" applyNumberFormat="1" applyFont="1" applyBorder="1" applyAlignment="1">
      <alignment horizontal="center" vertical="center"/>
    </xf>
    <xf numFmtId="3" fontId="12" fillId="0" borderId="31" xfId="1" applyNumberFormat="1" applyFont="1" applyBorder="1" applyAlignment="1">
      <alignment horizontal="center" vertical="center"/>
    </xf>
    <xf numFmtId="4" fontId="12" fillId="0" borderId="31" xfId="1" applyNumberFormat="1" applyFont="1" applyBorder="1" applyAlignment="1">
      <alignment horizontal="center" vertical="center"/>
    </xf>
    <xf numFmtId="4" fontId="17" fillId="0" borderId="33" xfId="0" applyNumberFormat="1" applyFont="1" applyBorder="1" applyAlignment="1">
      <alignment horizontal="center" vertical="center" wrapText="1"/>
    </xf>
    <xf numFmtId="0" fontId="12" fillId="0" borderId="32" xfId="2" applyNumberFormat="1" applyFont="1" applyBorder="1" applyAlignment="1">
      <alignment horizontal="left" vertical="center" wrapText="1"/>
    </xf>
    <xf numFmtId="0" fontId="12" fillId="0" borderId="32" xfId="2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44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7" borderId="47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left"/>
    </xf>
    <xf numFmtId="0" fontId="4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1" fillId="6" borderId="43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6" borderId="43" xfId="0" applyFont="1" applyFill="1" applyBorder="1" applyAlignment="1"/>
    <xf numFmtId="0" fontId="1" fillId="6" borderId="44" xfId="0" applyFont="1" applyFill="1" applyBorder="1" applyAlignment="1"/>
    <xf numFmtId="0" fontId="1" fillId="6" borderId="14" xfId="0" applyFont="1" applyFill="1" applyBorder="1" applyAlignment="1"/>
    <xf numFmtId="0" fontId="1" fillId="0" borderId="54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55" xfId="0" applyFont="1" applyBorder="1" applyAlignment="1">
      <alignment horizontal="left"/>
    </xf>
    <xf numFmtId="0" fontId="11" fillId="6" borderId="54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/>
    </xf>
    <xf numFmtId="0" fontId="11" fillId="6" borderId="55" xfId="0" applyFont="1" applyFill="1" applyBorder="1" applyAlignment="1">
      <alignment horizontal="left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5" fillId="3" borderId="13" xfId="0" applyFont="1" applyFill="1" applyBorder="1" applyAlignment="1">
      <alignment horizontal="center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51" xfId="0" applyNumberFormat="1" applyFont="1" applyFill="1" applyBorder="1" applyAlignment="1" applyProtection="1">
      <alignment horizontal="right" vertical="center" wrapText="1"/>
    </xf>
    <xf numFmtId="4" fontId="8" fillId="4" borderId="45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7" xfId="0" applyFont="1" applyFill="1" applyBorder="1" applyAlignment="1">
      <alignment horizontal="left"/>
    </xf>
    <xf numFmtId="0" fontId="4" fillId="7" borderId="48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</cellXfs>
  <cellStyles count="3">
    <cellStyle name="Обычный" xfId="0" builtinId="0"/>
    <cellStyle name="Обычный_Сроки поставки" xfId="2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zoomScaleNormal="100" workbookViewId="0">
      <selection activeCell="G20" sqref="G2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42578125" customWidth="1"/>
    <col min="18" max="18" width="7.42578125" customWidth="1"/>
  </cols>
  <sheetData>
    <row r="1" spans="1:27" ht="34.5" customHeight="1" x14ac:dyDescent="0.25">
      <c r="B1" s="59" t="s">
        <v>30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0" t="s">
        <v>10</v>
      </c>
      <c r="C3" s="61"/>
      <c r="D3" s="61"/>
      <c r="E3" s="102"/>
      <c r="F3" s="18">
        <v>9837715.6099999994</v>
      </c>
      <c r="G3" s="16" t="s">
        <v>2</v>
      </c>
      <c r="H3" s="1"/>
      <c r="I3" s="60" t="s">
        <v>31</v>
      </c>
      <c r="J3" s="61"/>
      <c r="K3" s="61"/>
      <c r="L3" s="61"/>
      <c r="M3" s="61"/>
      <c r="N3" s="61"/>
      <c r="O3" s="61"/>
      <c r="P3" s="61"/>
      <c r="Q3" s="61"/>
      <c r="R3" s="62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109" t="s">
        <v>37</v>
      </c>
      <c r="C4" s="109"/>
      <c r="D4" s="109"/>
      <c r="E4" s="109"/>
      <c r="F4" s="109"/>
      <c r="G4" s="109"/>
      <c r="H4" s="1"/>
      <c r="I4" s="63" t="s">
        <v>32</v>
      </c>
      <c r="J4" s="63"/>
      <c r="K4" s="63"/>
      <c r="L4" s="63"/>
      <c r="M4" s="6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47" t="s">
        <v>33</v>
      </c>
      <c r="J5" s="47"/>
      <c r="K5" s="47"/>
      <c r="L5" s="47"/>
      <c r="M5" s="4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10" t="s">
        <v>11</v>
      </c>
      <c r="C7" s="102"/>
      <c r="D7" s="111"/>
      <c r="E7" s="111"/>
      <c r="F7" s="112"/>
      <c r="G7" s="113"/>
      <c r="H7" s="5"/>
      <c r="I7" s="60" t="s">
        <v>34</v>
      </c>
      <c r="J7" s="61"/>
      <c r="K7" s="61"/>
      <c r="L7" s="61"/>
      <c r="M7" s="61"/>
      <c r="N7" s="61"/>
      <c r="O7" s="61"/>
      <c r="P7" s="61"/>
      <c r="Q7" s="6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32"/>
      <c r="I8" s="7" t="s">
        <v>3</v>
      </c>
      <c r="J8" s="8" t="s">
        <v>1</v>
      </c>
      <c r="K8" s="9" t="s">
        <v>12</v>
      </c>
      <c r="L8" s="8" t="s">
        <v>35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74" t="s">
        <v>16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6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customHeight="1" thickBot="1" x14ac:dyDescent="0.3">
      <c r="A10" s="6"/>
      <c r="B10" s="21">
        <v>1</v>
      </c>
      <c r="C10" s="51" t="s">
        <v>38</v>
      </c>
      <c r="D10" s="52" t="s">
        <v>18</v>
      </c>
      <c r="E10" s="56">
        <f>G10/F10</f>
        <v>9986.666646341464</v>
      </c>
      <c r="F10" s="53">
        <v>164</v>
      </c>
      <c r="G10" s="55">
        <v>1637813.33</v>
      </c>
      <c r="H10" s="1"/>
      <c r="I10" s="24">
        <f>B10</f>
        <v>1</v>
      </c>
      <c r="J10" s="25"/>
      <c r="K10" s="30"/>
      <c r="L10" s="30"/>
      <c r="M10" s="27" t="str">
        <f t="shared" ref="M10" si="0">D10</f>
        <v>шт</v>
      </c>
      <c r="N10" s="28">
        <f t="shared" ref="N10" si="1">E10</f>
        <v>9986.666646341464</v>
      </c>
      <c r="O10" s="22"/>
      <c r="P10" s="27">
        <f t="shared" ref="P10" si="2">F10</f>
        <v>164</v>
      </c>
      <c r="Q10" s="31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67" t="s">
        <v>17</v>
      </c>
      <c r="C11" s="77"/>
      <c r="D11" s="77"/>
      <c r="E11" s="77"/>
      <c r="F11" s="78"/>
      <c r="G11" s="19">
        <f>SUM(G10:G10)</f>
        <v>1637813.33</v>
      </c>
      <c r="H11" s="32"/>
      <c r="I11" s="70" t="s">
        <v>17</v>
      </c>
      <c r="J11" s="71"/>
      <c r="K11" s="71"/>
      <c r="L11" s="71"/>
      <c r="M11" s="71"/>
      <c r="N11" s="71"/>
      <c r="O11" s="71"/>
      <c r="P11" s="73"/>
      <c r="Q11" s="20">
        <f>SUM(Q10:Q10)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thickBot="1" x14ac:dyDescent="0.3">
      <c r="A12" s="6"/>
      <c r="B12" s="64" t="s">
        <v>19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6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customHeight="1" thickBot="1" x14ac:dyDescent="0.3">
      <c r="A13" s="6"/>
      <c r="B13" s="21">
        <v>1</v>
      </c>
      <c r="C13" s="51" t="s">
        <v>38</v>
      </c>
      <c r="D13" s="52" t="s">
        <v>18</v>
      </c>
      <c r="E13" s="56">
        <f>G13/F13</f>
        <v>9986.666646341464</v>
      </c>
      <c r="F13" s="53">
        <v>164</v>
      </c>
      <c r="G13" s="55">
        <v>1637813.33</v>
      </c>
      <c r="H13" s="1"/>
      <c r="I13" s="24">
        <f>B13</f>
        <v>1</v>
      </c>
      <c r="J13" s="25"/>
      <c r="K13" s="26"/>
      <c r="L13" s="26"/>
      <c r="M13" s="27" t="str">
        <f t="shared" ref="M13" si="3">D13</f>
        <v>шт</v>
      </c>
      <c r="N13" s="28">
        <f t="shared" ref="N13" si="4">E13</f>
        <v>9986.666646341464</v>
      </c>
      <c r="O13" s="23"/>
      <c r="P13" s="45">
        <f t="shared" ref="P13" si="5">F13</f>
        <v>164</v>
      </c>
      <c r="Q13" s="41">
        <f>O13*P13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6"/>
      <c r="B14" s="67" t="s">
        <v>20</v>
      </c>
      <c r="C14" s="68"/>
      <c r="D14" s="68"/>
      <c r="E14" s="68"/>
      <c r="F14" s="69"/>
      <c r="G14" s="19">
        <f>SUM(G13:G13)</f>
        <v>1637813.33</v>
      </c>
      <c r="H14" s="32"/>
      <c r="I14" s="70" t="s">
        <v>20</v>
      </c>
      <c r="J14" s="71"/>
      <c r="K14" s="72"/>
      <c r="L14" s="72"/>
      <c r="M14" s="71"/>
      <c r="N14" s="71"/>
      <c r="O14" s="71"/>
      <c r="P14" s="73"/>
      <c r="Q14" s="46">
        <f>SUM(Q13:Q13)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6"/>
      <c r="B15" s="64" t="s">
        <v>21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6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82" t="s">
        <v>22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4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6.25" customHeight="1" thickBot="1" x14ac:dyDescent="0.3">
      <c r="A17" s="6"/>
      <c r="B17" s="21">
        <v>1</v>
      </c>
      <c r="C17" s="51" t="s">
        <v>38</v>
      </c>
      <c r="D17" s="52" t="s">
        <v>18</v>
      </c>
      <c r="E17" s="56">
        <f>G17/F17</f>
        <v>9986.6665853658542</v>
      </c>
      <c r="F17" s="54">
        <v>82</v>
      </c>
      <c r="G17" s="55">
        <v>818906.66</v>
      </c>
      <c r="H17" s="1"/>
      <c r="I17" s="24">
        <f t="shared" ref="I17:I20" si="6">B17</f>
        <v>1</v>
      </c>
      <c r="J17" s="33"/>
      <c r="K17" s="26"/>
      <c r="L17" s="26"/>
      <c r="M17" s="27" t="str">
        <f t="shared" ref="M17" si="7">D17</f>
        <v>шт</v>
      </c>
      <c r="N17" s="28">
        <f t="shared" ref="N17" si="8">E17</f>
        <v>9986.6665853658542</v>
      </c>
      <c r="O17" s="23"/>
      <c r="P17" s="27">
        <f t="shared" ref="P17" si="9">F17</f>
        <v>82</v>
      </c>
      <c r="Q17" s="34">
        <f t="shared" ref="Q17:Q27" si="10">O17*P17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85" t="s">
        <v>24</v>
      </c>
      <c r="C18" s="86"/>
      <c r="D18" s="86"/>
      <c r="E18" s="86"/>
      <c r="F18" s="87"/>
      <c r="G18" s="19">
        <f>SUM(G17:G17)</f>
        <v>818906.66</v>
      </c>
      <c r="H18" s="32"/>
      <c r="I18" s="88" t="s">
        <v>24</v>
      </c>
      <c r="J18" s="89"/>
      <c r="K18" s="89"/>
      <c r="L18" s="89"/>
      <c r="M18" s="89"/>
      <c r="N18" s="89"/>
      <c r="O18" s="89"/>
      <c r="P18" s="90"/>
      <c r="Q18" s="29">
        <f>SUM(Q17:Q17)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thickBot="1" x14ac:dyDescent="0.3">
      <c r="A19" s="6"/>
      <c r="B19" s="64" t="s">
        <v>25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6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25" customHeight="1" thickBot="1" x14ac:dyDescent="0.3">
      <c r="A20" s="6"/>
      <c r="B20" s="21">
        <v>1</v>
      </c>
      <c r="C20" s="51" t="s">
        <v>39</v>
      </c>
      <c r="D20" s="52" t="s">
        <v>18</v>
      </c>
      <c r="E20" s="56">
        <f>G20/F20</f>
        <v>9630</v>
      </c>
      <c r="F20" s="53">
        <v>82</v>
      </c>
      <c r="G20" s="55">
        <v>789660</v>
      </c>
      <c r="H20" s="1"/>
      <c r="I20" s="24">
        <f t="shared" si="6"/>
        <v>1</v>
      </c>
      <c r="J20" s="33"/>
      <c r="K20" s="50"/>
      <c r="L20" s="49"/>
      <c r="M20" s="48" t="str">
        <f t="shared" ref="M20" si="11">D20</f>
        <v>шт</v>
      </c>
      <c r="N20" s="28">
        <f t="shared" ref="N20" si="12">E20</f>
        <v>9630</v>
      </c>
      <c r="O20" s="23"/>
      <c r="P20" s="27">
        <f t="shared" ref="P20" si="13">F20</f>
        <v>82</v>
      </c>
      <c r="Q20" s="34">
        <f t="shared" si="10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thickBot="1" x14ac:dyDescent="0.3">
      <c r="A21" s="6"/>
      <c r="B21" s="116" t="s">
        <v>23</v>
      </c>
      <c r="C21" s="117"/>
      <c r="D21" s="117"/>
      <c r="E21" s="117"/>
      <c r="F21" s="118"/>
      <c r="G21" s="19">
        <f>SUM(G20:G20)</f>
        <v>789660</v>
      </c>
      <c r="H21" s="32"/>
      <c r="I21" s="88" t="s">
        <v>23</v>
      </c>
      <c r="J21" s="89"/>
      <c r="K21" s="89"/>
      <c r="L21" s="89"/>
      <c r="M21" s="89"/>
      <c r="N21" s="89"/>
      <c r="O21" s="89"/>
      <c r="P21" s="90"/>
      <c r="Q21" s="29">
        <f>SUM(Q20:Q20)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thickBot="1" x14ac:dyDescent="0.3">
      <c r="A22" s="6"/>
      <c r="B22" s="64" t="s">
        <v>26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20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6.25" customHeight="1" thickBot="1" x14ac:dyDescent="0.3">
      <c r="A23" s="6"/>
      <c r="B23" s="21">
        <v>1</v>
      </c>
      <c r="C23" s="51" t="s">
        <v>38</v>
      </c>
      <c r="D23" s="52" t="s">
        <v>18</v>
      </c>
      <c r="E23" s="56">
        <f>G23/F23</f>
        <v>9986.666707317072</v>
      </c>
      <c r="F23" s="53">
        <v>246</v>
      </c>
      <c r="G23" s="55">
        <v>2456720.0099999998</v>
      </c>
      <c r="H23" s="1"/>
      <c r="I23" s="24">
        <v>1</v>
      </c>
      <c r="J23" s="33"/>
      <c r="K23" s="26"/>
      <c r="L23" s="26"/>
      <c r="M23" s="27" t="str">
        <f t="shared" ref="M23" si="14">D23</f>
        <v>шт</v>
      </c>
      <c r="N23" s="28">
        <f t="shared" ref="N23" si="15">E23</f>
        <v>9986.666707317072</v>
      </c>
      <c r="O23" s="23"/>
      <c r="P23" s="14">
        <f t="shared" ref="P23" si="16">F23</f>
        <v>246</v>
      </c>
      <c r="Q23" s="15">
        <f t="shared" si="10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thickBot="1" x14ac:dyDescent="0.3">
      <c r="A24" s="6"/>
      <c r="B24" s="79" t="s">
        <v>27</v>
      </c>
      <c r="C24" s="80"/>
      <c r="D24" s="80"/>
      <c r="E24" s="80"/>
      <c r="F24" s="81"/>
      <c r="G24" s="19">
        <f>SUM(G23:G23)</f>
        <v>2456720.0099999998</v>
      </c>
      <c r="H24" s="32"/>
      <c r="I24" s="91" t="s">
        <v>27</v>
      </c>
      <c r="J24" s="92"/>
      <c r="K24" s="92"/>
      <c r="L24" s="92"/>
      <c r="M24" s="92"/>
      <c r="N24" s="92"/>
      <c r="O24" s="92"/>
      <c r="P24" s="93"/>
      <c r="Q24" s="29">
        <f>SUM(Q23:Q23)</f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thickBot="1" x14ac:dyDescent="0.3">
      <c r="A25" s="6"/>
      <c r="B25" s="64" t="s">
        <v>28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6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8.5" customHeight="1" thickBot="1" x14ac:dyDescent="0.3">
      <c r="A26" s="6"/>
      <c r="B26" s="42">
        <v>1</v>
      </c>
      <c r="C26" s="57" t="s">
        <v>40</v>
      </c>
      <c r="D26" s="52" t="s">
        <v>18</v>
      </c>
      <c r="E26" s="56">
        <f>G26/F26</f>
        <v>4065.1088020833336</v>
      </c>
      <c r="F26" s="53">
        <v>192</v>
      </c>
      <c r="G26" s="55">
        <v>780500.89</v>
      </c>
      <c r="H26" s="35"/>
      <c r="I26" s="13">
        <v>1</v>
      </c>
      <c r="J26" s="39"/>
      <c r="K26" s="37"/>
      <c r="L26" s="37"/>
      <c r="M26" s="40" t="str">
        <f t="shared" ref="M26:M27" si="17">D26</f>
        <v>шт</v>
      </c>
      <c r="N26" s="41">
        <f t="shared" ref="N26:N27" si="18">E26</f>
        <v>4065.1088020833336</v>
      </c>
      <c r="O26" s="37"/>
      <c r="P26" s="40">
        <f t="shared" ref="P26:P27" si="19">F26</f>
        <v>192</v>
      </c>
      <c r="Q26" s="41">
        <f t="shared" si="10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thickBot="1" x14ac:dyDescent="0.3">
      <c r="A27" s="6"/>
      <c r="B27" s="42">
        <v>2</v>
      </c>
      <c r="C27" s="58" t="s">
        <v>41</v>
      </c>
      <c r="D27" s="52" t="s">
        <v>18</v>
      </c>
      <c r="E27" s="56">
        <f t="shared" ref="E27" si="20">G27/F27</f>
        <v>6218.4832971014494</v>
      </c>
      <c r="F27" s="53">
        <v>276</v>
      </c>
      <c r="G27" s="55">
        <v>1716301.39</v>
      </c>
      <c r="H27" s="35"/>
      <c r="I27" s="38">
        <v>2</v>
      </c>
      <c r="J27" s="39"/>
      <c r="K27" s="37"/>
      <c r="L27" s="37"/>
      <c r="M27" s="40" t="str">
        <f t="shared" si="17"/>
        <v>шт</v>
      </c>
      <c r="N27" s="41">
        <f t="shared" si="18"/>
        <v>6218.4832971014494</v>
      </c>
      <c r="O27" s="37"/>
      <c r="P27" s="40">
        <f t="shared" si="19"/>
        <v>276</v>
      </c>
      <c r="Q27" s="41">
        <f t="shared" si="10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6"/>
      <c r="B28" s="94" t="s">
        <v>29</v>
      </c>
      <c r="C28" s="95"/>
      <c r="D28" s="95"/>
      <c r="E28" s="95"/>
      <c r="F28" s="96"/>
      <c r="G28" s="43">
        <f>SUM(G26:G27)</f>
        <v>2496802.2799999998</v>
      </c>
      <c r="H28" s="1"/>
      <c r="I28" s="97" t="s">
        <v>29</v>
      </c>
      <c r="J28" s="98"/>
      <c r="K28" s="98"/>
      <c r="L28" s="98"/>
      <c r="M28" s="98"/>
      <c r="N28" s="98"/>
      <c r="O28" s="98"/>
      <c r="P28" s="99"/>
      <c r="Q28" s="44">
        <f>SUM(Q26:Q27)</f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" customHeight="1" thickBot="1" x14ac:dyDescent="0.3">
      <c r="A29" s="6"/>
      <c r="B29" s="103" t="s">
        <v>5</v>
      </c>
      <c r="C29" s="104"/>
      <c r="D29" s="104"/>
      <c r="E29" s="104"/>
      <c r="F29" s="105"/>
      <c r="G29" s="36">
        <f>G28+G24+G21+G18+G14+G11</f>
        <v>9837715.6099999994</v>
      </c>
      <c r="H29" s="1"/>
      <c r="I29" s="103" t="s">
        <v>5</v>
      </c>
      <c r="J29" s="104"/>
      <c r="K29" s="104"/>
      <c r="L29" s="104"/>
      <c r="M29" s="104"/>
      <c r="N29" s="104"/>
      <c r="O29" s="104"/>
      <c r="P29" s="105"/>
      <c r="Q29" s="36">
        <f>Q28+Q24+Q21+Q18+Q14+Q11</f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" customHeight="1" x14ac:dyDescent="0.25">
      <c r="A30" s="6"/>
      <c r="B30" s="114" t="s">
        <v>15</v>
      </c>
      <c r="C30" s="115"/>
      <c r="D30" s="115"/>
      <c r="E30" s="115"/>
      <c r="F30" s="17">
        <v>0.2</v>
      </c>
      <c r="G30" s="11">
        <f>G29*F30</f>
        <v>1967543.122</v>
      </c>
      <c r="H30" s="1"/>
      <c r="I30" s="114" t="s">
        <v>15</v>
      </c>
      <c r="J30" s="115"/>
      <c r="K30" s="115"/>
      <c r="L30" s="115"/>
      <c r="M30" s="115"/>
      <c r="N30" s="115"/>
      <c r="O30" s="115"/>
      <c r="P30" s="17">
        <v>0.2</v>
      </c>
      <c r="Q30" s="11">
        <f>Q29*P30</f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 thickBot="1" x14ac:dyDescent="0.3">
      <c r="A31" s="6"/>
      <c r="B31" s="106" t="s">
        <v>6</v>
      </c>
      <c r="C31" s="107"/>
      <c r="D31" s="107"/>
      <c r="E31" s="107"/>
      <c r="F31" s="108"/>
      <c r="G31" s="12">
        <f>G29+G30</f>
        <v>11805258.731999999</v>
      </c>
      <c r="H31" s="1"/>
      <c r="I31" s="106" t="s">
        <v>6</v>
      </c>
      <c r="J31" s="107"/>
      <c r="K31" s="107"/>
      <c r="L31" s="107"/>
      <c r="M31" s="107"/>
      <c r="N31" s="107"/>
      <c r="O31" s="107"/>
      <c r="P31" s="108"/>
      <c r="Q31" s="12">
        <f>Q29+Q30</f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3.75" customHeight="1" x14ac:dyDescent="0.25">
      <c r="B32" s="1"/>
      <c r="C32" s="1"/>
      <c r="D32" s="1"/>
      <c r="E32" s="1"/>
      <c r="F32" s="2"/>
      <c r="G32" s="2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2:27" ht="151.5" customHeight="1" x14ac:dyDescent="0.25">
      <c r="B33" s="3"/>
      <c r="C33" s="3"/>
      <c r="D33" s="3"/>
      <c r="E33" s="3"/>
      <c r="F33" s="3"/>
      <c r="G33" s="3"/>
      <c r="H33" s="3"/>
      <c r="I33" s="3"/>
      <c r="J33" s="100" t="s">
        <v>36</v>
      </c>
      <c r="K33" s="101"/>
      <c r="L33" s="3"/>
      <c r="M33" s="3"/>
      <c r="N33" s="3"/>
      <c r="O33" s="3"/>
      <c r="P33" s="3"/>
      <c r="Q33" s="3"/>
      <c r="R33" s="3"/>
      <c r="S33" s="3"/>
      <c r="T33" s="3"/>
      <c r="U33" s="1"/>
    </row>
    <row r="34" spans="2:27" x14ac:dyDescent="0.25">
      <c r="AA34" s="1"/>
    </row>
  </sheetData>
  <mergeCells count="33">
    <mergeCell ref="B25:Q25"/>
    <mergeCell ref="B28:F28"/>
    <mergeCell ref="I28:P28"/>
    <mergeCell ref="J33:K33"/>
    <mergeCell ref="B3:E3"/>
    <mergeCell ref="B29:F29"/>
    <mergeCell ref="B31:F31"/>
    <mergeCell ref="B4:G4"/>
    <mergeCell ref="B7:G7"/>
    <mergeCell ref="I31:P31"/>
    <mergeCell ref="B30:E30"/>
    <mergeCell ref="I30:O30"/>
    <mergeCell ref="B21:F21"/>
    <mergeCell ref="I21:P21"/>
    <mergeCell ref="B22:Q22"/>
    <mergeCell ref="I29:P29"/>
    <mergeCell ref="B24:F24"/>
    <mergeCell ref="I7:Q7"/>
    <mergeCell ref="B15:Q15"/>
    <mergeCell ref="B16:Q16"/>
    <mergeCell ref="B18:F18"/>
    <mergeCell ref="I18:P18"/>
    <mergeCell ref="B19:Q19"/>
    <mergeCell ref="I24:P24"/>
    <mergeCell ref="B1:R1"/>
    <mergeCell ref="I3:R3"/>
    <mergeCell ref="I4:M4"/>
    <mergeCell ref="B12:Q12"/>
    <mergeCell ref="B14:F14"/>
    <mergeCell ref="I14:P14"/>
    <mergeCell ref="B9:Q9"/>
    <mergeCell ref="B11:F11"/>
    <mergeCell ref="I11:P11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2019-09-03T04:19:57Z</cp:lastPrinted>
  <dcterms:created xsi:type="dcterms:W3CDTF">2018-05-22T01:14:50Z</dcterms:created>
  <dcterms:modified xsi:type="dcterms:W3CDTF">2021-08-10T07:48:46Z</dcterms:modified>
</cp:coreProperties>
</file>