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2021 год\311901 ЗП ЭФ АЭС, ПЭС, ЮЯ ЭС)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1" l="1"/>
  <c r="G10" i="1" l="1"/>
  <c r="G11" i="1"/>
  <c r="G12" i="1"/>
  <c r="G13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2" i="1"/>
  <c r="Q22" i="1" s="1"/>
  <c r="N22" i="1"/>
  <c r="M22" i="1"/>
  <c r="J22" i="1"/>
  <c r="I22" i="1"/>
  <c r="G22" i="1"/>
  <c r="P21" i="1"/>
  <c r="Q21" i="1" s="1"/>
  <c r="N21" i="1"/>
  <c r="M21" i="1"/>
  <c r="J21" i="1"/>
  <c r="I21" i="1"/>
  <c r="G21" i="1"/>
  <c r="P20" i="1"/>
  <c r="Q20" i="1" s="1"/>
  <c r="N20" i="1"/>
  <c r="M20" i="1"/>
  <c r="J20" i="1"/>
  <c r="I20" i="1"/>
  <c r="G20" i="1"/>
  <c r="P19" i="1"/>
  <c r="Q19" i="1" s="1"/>
  <c r="N19" i="1"/>
  <c r="M19" i="1"/>
  <c r="J19" i="1"/>
  <c r="I19" i="1"/>
  <c r="G19" i="1"/>
  <c r="P18" i="1"/>
  <c r="Q18" i="1" s="1"/>
  <c r="N18" i="1"/>
  <c r="M18" i="1"/>
  <c r="J18" i="1"/>
  <c r="I18" i="1"/>
  <c r="G18" i="1"/>
  <c r="P17" i="1"/>
  <c r="Q17" i="1" s="1"/>
  <c r="N17" i="1"/>
  <c r="M17" i="1"/>
  <c r="J17" i="1"/>
  <c r="I17" i="1"/>
  <c r="G17" i="1"/>
  <c r="P16" i="1"/>
  <c r="Q16" i="1" s="1"/>
  <c r="N16" i="1"/>
  <c r="M16" i="1"/>
  <c r="J16" i="1"/>
  <c r="I16" i="1"/>
  <c r="G16" i="1"/>
  <c r="P13" i="1"/>
  <c r="Q13" i="1" s="1"/>
  <c r="N13" i="1"/>
  <c r="M13" i="1"/>
  <c r="J13" i="1"/>
  <c r="I13" i="1"/>
  <c r="P12" i="1"/>
  <c r="Q12" i="1" s="1"/>
  <c r="N12" i="1"/>
  <c r="M12" i="1"/>
  <c r="J12" i="1"/>
  <c r="I12" i="1"/>
  <c r="P11" i="1"/>
  <c r="Q11" i="1" s="1"/>
  <c r="N11" i="1"/>
  <c r="M11" i="1"/>
  <c r="J11" i="1"/>
  <c r="I11" i="1"/>
  <c r="P10" i="1"/>
  <c r="Q10" i="1" s="1"/>
  <c r="N10" i="1"/>
  <c r="M10" i="1"/>
  <c r="J10" i="1"/>
  <c r="I10" i="1"/>
  <c r="Q28" i="1" l="1"/>
  <c r="G28" i="1"/>
  <c r="G14" i="1"/>
  <c r="G29" i="1" s="1"/>
  <c r="G23" i="1"/>
  <c r="Q14" i="1"/>
  <c r="Q23" i="1"/>
  <c r="F3" i="1" l="1"/>
  <c r="Q30" i="1"/>
  <c r="Q31" i="1" s="1"/>
  <c r="G30" i="1" l="1"/>
  <c r="G31" i="1" s="1"/>
</calcChain>
</file>

<file path=xl/sharedStrings.xml><?xml version="1.0" encoding="utf-8"?>
<sst xmlns="http://schemas.openxmlformats.org/spreadsheetml/2006/main" count="71" uniqueCount="40">
  <si>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</si>
  <si>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</si>
  <si>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</si>
  <si>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</si>
  <si>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</si>
  <si>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</si>
  <si>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</si>
  <si>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</si>
  <si>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</si>
  <si>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</si>
  <si>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</si>
  <si>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</si>
  <si>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</si>
  <si>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</si>
  <si>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</si>
  <si>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"ПЭС"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</si>
  <si>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</si>
  <si>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</si>
  <si>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</si>
  <si>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</si>
  <si>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</si>
  <si>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</si>
  <si>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</si>
  <si>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2. филиал АО "ДРСК" "Приморские электрические сети"</t>
  </si>
  <si>
    <t>1. филиал АО «ДРСК» «Амурские электрические сети»</t>
  </si>
  <si>
    <t>ИТОГО по филиалу "АЭС"</t>
  </si>
  <si>
    <t>Итого по филиалу "ЮЯЭС"</t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</si>
  <si>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АС-25/4,2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</si>
  <si>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АС-35/6,2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</si>
  <si>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АС-50/8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</si>
  <si>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АС-70/11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</si>
  <si>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А-70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</si>
  <si>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АС-120/27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</si>
  <si>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АС-185/29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</si>
  <si>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АС-95/16</t>
    </r>
  </si>
  <si>
    <r>
      <t xml:space="preserve">Провод неизолированный </t>
    </r>
    <r>
      <rPr>
        <b/>
        <sz val="12"/>
        <color theme="1"/>
        <rFont val="Times New Roman"/>
        <family val="1"/>
        <charset val="204"/>
      </rPr>
      <t>АС-120/19</t>
    </r>
  </si>
  <si>
    <t>т.</t>
  </si>
  <si>
    <t>Провода неизолированные</t>
  </si>
  <si>
    <t>3. филиал АО «ДРСК» «Южно-Якутские электрические сети»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</si>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</sst>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7">
    <xf numFmtId="0" fontId="0" fillId="0" borderId="0" xfId="0"/>
    <xf numFmtId="0" fontId="7" fillId="0" borderId="0" xfId="0" applyFont="1"/>
    <xf numFmtId="0" fontId="8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9" fillId="5" borderId="4" xfId="0" applyNumberFormat="1" applyFont="1" applyFill="1" applyBorder="1" applyAlignment="1">
      <alignment horizontal="left" vertical="top" wrapText="1"/>
    </xf>
    <xf numFmtId="3" fontId="9" fillId="5" borderId="4" xfId="0" applyNumberFormat="1" applyFont="1" applyFill="1" applyBorder="1" applyAlignment="1">
      <alignment horizontal="center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164" fontId="9" fillId="5" borderId="4" xfId="0" applyNumberFormat="1" applyFont="1" applyFill="1" applyBorder="1" applyAlignment="1">
      <alignment horizontal="center" vertical="top" wrapText="1"/>
    </xf>
    <xf numFmtId="4" fontId="8" fillId="5" borderId="4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4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/>
    <xf numFmtId="0" fontId="4" fillId="0" borderId="4" xfId="0" applyFont="1" applyBorder="1" applyAlignment="1">
      <alignment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horizontal="center"/>
    </xf>
    <xf numFmtId="49" fontId="9" fillId="5" borderId="22" xfId="0" applyNumberFormat="1" applyFont="1" applyFill="1" applyBorder="1" applyAlignment="1">
      <alignment horizontal="left" vertical="top" wrapText="1"/>
    </xf>
    <xf numFmtId="49" fontId="2" fillId="2" borderId="21" xfId="0" applyNumberFormat="1" applyFont="1" applyFill="1" applyBorder="1" applyAlignment="1" applyProtection="1">
      <alignment horizontal="left" vertical="top" wrapText="1"/>
      <protection locked="0"/>
    </xf>
    <xf numFmtId="3" fontId="9" fillId="5" borderId="21" xfId="0" applyNumberFormat="1" applyFont="1" applyFill="1" applyBorder="1" applyAlignment="1">
      <alignment horizontal="center" vertical="top" wrapText="1"/>
    </xf>
    <xf numFmtId="4" fontId="9" fillId="5" borderId="21" xfId="0" applyNumberFormat="1" applyFont="1" applyFill="1" applyBorder="1" applyAlignment="1">
      <alignment horizontal="center" vertical="top" wrapText="1"/>
    </xf>
    <xf numFmtId="4" fontId="2" fillId="2" borderId="21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21" xfId="0" applyNumberFormat="1" applyFont="1" applyFill="1" applyBorder="1" applyAlignment="1">
      <alignment horizontal="center" vertical="top" wrapText="1"/>
    </xf>
    <xf numFmtId="4" fontId="9" fillId="5" borderId="27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/>
    </xf>
    <xf numFmtId="49" fontId="9" fillId="5" borderId="29" xfId="0" applyNumberFormat="1" applyFont="1" applyFill="1" applyBorder="1" applyAlignment="1">
      <alignment horizontal="left" vertical="top" wrapText="1"/>
    </xf>
    <xf numFmtId="49" fontId="2" fillId="2" borderId="30" xfId="0" applyNumberFormat="1" applyFont="1" applyFill="1" applyBorder="1" applyAlignment="1" applyProtection="1">
      <alignment horizontal="left" vertical="top" wrapText="1"/>
      <protection locked="0"/>
    </xf>
    <xf numFmtId="3" fontId="9" fillId="5" borderId="30" xfId="0" applyNumberFormat="1" applyFont="1" applyFill="1" applyBorder="1" applyAlignment="1">
      <alignment horizontal="center" vertical="top" wrapText="1"/>
    </xf>
    <xf numFmtId="4" fontId="9" fillId="5" borderId="30" xfId="0" applyNumberFormat="1" applyFont="1" applyFill="1" applyBorder="1" applyAlignment="1">
      <alignment horizontal="center" vertical="top" wrapText="1"/>
    </xf>
    <xf numFmtId="4" fontId="2" fillId="2" borderId="30" xfId="0" applyNumberFormat="1" applyFont="1" applyFill="1" applyBorder="1" applyAlignment="1" applyProtection="1">
      <alignment horizontal="center" vertical="top" wrapText="1"/>
      <protection locked="0"/>
    </xf>
    <xf numFmtId="164" fontId="9" fillId="5" borderId="30" xfId="0" applyNumberFormat="1" applyFont="1" applyFill="1" applyBorder="1" applyAlignment="1">
      <alignment horizontal="center" vertical="top" wrapText="1"/>
    </xf>
    <xf numFmtId="49" fontId="2" fillId="2" borderId="31" xfId="0" applyNumberFormat="1" applyFont="1" applyFill="1" applyBorder="1" applyAlignment="1" applyProtection="1">
      <alignment horizontal="left" vertical="top" wrapText="1"/>
      <protection locked="0"/>
    </xf>
    <xf numFmtId="4" fontId="2" fillId="2" borderId="31" xfId="0" applyNumberFormat="1" applyFont="1" applyFill="1" applyBorder="1" applyAlignment="1" applyProtection="1">
      <alignment horizontal="center" vertical="top" wrapText="1"/>
      <protection locked="0"/>
    </xf>
    <xf numFmtId="4" fontId="8" fillId="5" borderId="34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 applyProtection="1">
      <alignment horizontal="left" vertical="top" wrapText="1"/>
      <protection locked="0"/>
    </xf>
    <xf numFmtId="4" fontId="2" fillId="2" borderId="18" xfId="0" applyNumberFormat="1" applyFont="1" applyFill="1" applyBorder="1" applyAlignment="1" applyProtection="1">
      <alignment horizontal="center" vertical="top" wrapText="1"/>
      <protection locked="0"/>
    </xf>
    <xf numFmtId="4" fontId="9" fillId="5" borderId="38" xfId="0" applyNumberFormat="1" applyFont="1" applyFill="1" applyBorder="1" applyAlignment="1">
      <alignment horizontal="center" vertical="top" wrapText="1"/>
    </xf>
    <xf numFmtId="4" fontId="9" fillId="5" borderId="39" xfId="0" applyNumberFormat="1" applyFont="1" applyFill="1" applyBorder="1" applyAlignment="1">
      <alignment horizontal="center" vertical="top" wrapText="1"/>
    </xf>
    <xf numFmtId="4" fontId="8" fillId="5" borderId="39" xfId="0" applyNumberFormat="1" applyFont="1" applyFill="1" applyBorder="1" applyAlignment="1">
      <alignment horizontal="center" vertical="top" wrapText="1"/>
    </xf>
    <xf numFmtId="4" fontId="3" fillId="0" borderId="5" xfId="1" applyNumberFormat="1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" fontId="8" fillId="4" borderId="48" xfId="0" applyNumberFormat="1" applyFont="1" applyFill="1" applyBorder="1" applyAlignment="1">
      <alignment horizontal="center" vertical="center" wrapText="1"/>
    </xf>
    <xf numFmtId="9" fontId="2" fillId="2" borderId="51" xfId="0" applyNumberFormat="1" applyFont="1" applyFill="1" applyBorder="1" applyAlignment="1" applyProtection="1">
      <alignment horizontal="center" vertical="top" wrapText="1"/>
    </xf>
    <xf numFmtId="4" fontId="9" fillId="4" borderId="25" xfId="0" applyNumberFormat="1" applyFont="1" applyFill="1" applyBorder="1" applyAlignment="1">
      <alignment horizontal="center" vertical="top" wrapText="1"/>
    </xf>
    <xf numFmtId="4" fontId="9" fillId="4" borderId="55" xfId="0" applyNumberFormat="1" applyFont="1" applyFill="1" applyBorder="1" applyAlignment="1">
      <alignment horizontal="center" vertical="top" wrapText="1"/>
    </xf>
    <xf numFmtId="4" fontId="6" fillId="0" borderId="5" xfId="1" applyNumberFormat="1" applyFont="1" applyBorder="1" applyAlignment="1">
      <alignment horizontal="right" vertical="top"/>
    </xf>
    <xf numFmtId="4" fontId="3" fillId="0" borderId="4" xfId="1" applyNumberFormat="1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" fontId="5" fillId="4" borderId="48" xfId="0" applyNumberFormat="1" applyFont="1" applyFill="1" applyBorder="1" applyAlignment="1">
      <alignment horizontal="center" vertical="center" wrapText="1"/>
    </xf>
    <xf numFmtId="9" fontId="14" fillId="2" borderId="51" xfId="0" applyNumberFormat="1" applyFont="1" applyFill="1" applyBorder="1" applyAlignment="1" applyProtection="1">
      <alignment horizontal="center" vertical="top" wrapText="1"/>
    </xf>
    <xf numFmtId="4" fontId="4" fillId="4" borderId="25" xfId="0" applyNumberFormat="1" applyFont="1" applyFill="1" applyBorder="1" applyAlignment="1">
      <alignment horizontal="center" vertical="top" wrapText="1"/>
    </xf>
    <xf numFmtId="4" fontId="4" fillId="4" borderId="55" xfId="0" applyNumberFormat="1" applyFont="1" applyFill="1" applyBorder="1" applyAlignment="1">
      <alignment horizontal="center" vertical="top" wrapText="1"/>
    </xf>
    <xf numFmtId="0" fontId="9" fillId="0" borderId="57" xfId="0" applyFont="1" applyBorder="1" applyAlignment="1">
      <alignment horizontal="center" vertical="top" wrapText="1"/>
    </xf>
    <xf numFmtId="4" fontId="14" fillId="5" borderId="62" xfId="0" applyNumberFormat="1" applyFont="1" applyFill="1" applyBorder="1" applyAlignment="1" applyProtection="1">
      <alignment horizontal="center" vertical="center" wrapText="1"/>
    </xf>
    <xf numFmtId="4" fontId="13" fillId="5" borderId="67" xfId="0" applyNumberFormat="1" applyFont="1" applyFill="1" applyBorder="1" applyAlignment="1" applyProtection="1">
      <alignment horizontal="center" vertical="top" wrapText="1"/>
    </xf>
    <xf numFmtId="4" fontId="14" fillId="5" borderId="70" xfId="0" applyNumberFormat="1" applyFont="1" applyFill="1" applyBorder="1" applyAlignment="1" applyProtection="1">
      <alignment horizontal="center" vertical="center" wrapText="1"/>
    </xf>
    <xf numFmtId="0" fontId="4" fillId="0" borderId="72" xfId="0" applyFont="1" applyBorder="1" applyAlignment="1">
      <alignment horizontal="center"/>
    </xf>
    <xf numFmtId="4" fontId="14" fillId="5" borderId="74" xfId="0" applyNumberFormat="1" applyFont="1" applyFill="1" applyBorder="1" applyAlignment="1" applyProtection="1">
      <alignment horizontal="center" vertical="top" wrapText="1"/>
    </xf>
    <xf numFmtId="4" fontId="13" fillId="5" borderId="76" xfId="0" applyNumberFormat="1" applyFont="1" applyFill="1" applyBorder="1" applyAlignment="1" applyProtection="1">
      <alignment horizontal="center" vertical="top" wrapText="1"/>
    </xf>
    <xf numFmtId="0" fontId="8" fillId="2" borderId="44" xfId="0" applyFont="1" applyFill="1" applyBorder="1" applyAlignment="1"/>
    <xf numFmtId="0" fontId="4" fillId="2" borderId="75" xfId="0" applyFont="1" applyFill="1" applyBorder="1" applyAlignment="1">
      <alignment horizontal="center"/>
    </xf>
    <xf numFmtId="0" fontId="4" fillId="0" borderId="75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justify" vertical="top" wrapText="1"/>
    </xf>
    <xf numFmtId="0" fontId="5" fillId="6" borderId="68" xfId="0" applyFont="1" applyFill="1" applyBorder="1" applyAlignment="1">
      <alignment horizontal="center"/>
    </xf>
    <xf numFmtId="0" fontId="5" fillId="6" borderId="56" xfId="0" applyFont="1" applyFill="1" applyBorder="1" applyAlignment="1">
      <alignment horizontal="center"/>
    </xf>
    <xf numFmtId="0" fontId="5" fillId="6" borderId="60" xfId="0" applyFont="1" applyFill="1" applyBorder="1" applyAlignment="1">
      <alignment horizontal="center"/>
    </xf>
    <xf numFmtId="0" fontId="5" fillId="6" borderId="69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5" fillId="6" borderId="63" xfId="0" applyFont="1" applyFill="1" applyBorder="1" applyAlignment="1">
      <alignment horizontal="left"/>
    </xf>
    <xf numFmtId="0" fontId="4" fillId="6" borderId="64" xfId="0" applyFont="1" applyFill="1" applyBorder="1" applyAlignment="1">
      <alignment horizontal="left"/>
    </xf>
    <xf numFmtId="0" fontId="4" fillId="6" borderId="65" xfId="0" applyFont="1" applyFill="1" applyBorder="1" applyAlignment="1">
      <alignment horizontal="left"/>
    </xf>
    <xf numFmtId="0" fontId="4" fillId="6" borderId="66" xfId="0" applyFont="1" applyFill="1" applyBorder="1" applyAlignment="1">
      <alignment horizontal="left"/>
    </xf>
    <xf numFmtId="0" fontId="8" fillId="5" borderId="40" xfId="0" applyFont="1" applyFill="1" applyBorder="1" applyAlignment="1">
      <alignment horizontal="left"/>
    </xf>
    <xf numFmtId="0" fontId="7" fillId="5" borderId="35" xfId="0" applyFont="1" applyFill="1" applyBorder="1" applyAlignment="1">
      <alignment horizontal="left"/>
    </xf>
    <xf numFmtId="0" fontId="7" fillId="5" borderId="41" xfId="0" applyFont="1" applyFill="1" applyBorder="1" applyAlignment="1">
      <alignment horizontal="left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5" fillId="6" borderId="58" xfId="0" applyFont="1" applyFill="1" applyBorder="1" applyAlignment="1">
      <alignment horizontal="center" vertical="center" wrapText="1"/>
    </xf>
    <xf numFmtId="0" fontId="5" fillId="6" borderId="61" xfId="0" applyFont="1" applyFill="1" applyBorder="1" applyAlignment="1">
      <alignment horizontal="center" vertical="center" wrapText="1"/>
    </xf>
    <xf numFmtId="0" fontId="5" fillId="6" borderId="59" xfId="0" applyFont="1" applyFill="1" applyBorder="1" applyAlignment="1">
      <alignment horizontal="center" vertical="center" wrapText="1"/>
    </xf>
    <xf numFmtId="0" fontId="5" fillId="6" borderId="7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5" fillId="6" borderId="73" xfId="0" applyFont="1" applyFill="1" applyBorder="1" applyAlignment="1">
      <alignment horizontal="left"/>
    </xf>
    <xf numFmtId="0" fontId="5" fillId="6" borderId="64" xfId="0" applyFont="1" applyFill="1" applyBorder="1" applyAlignment="1">
      <alignment horizontal="left"/>
    </xf>
    <xf numFmtId="0" fontId="5" fillId="6" borderId="66" xfId="0" applyFont="1" applyFill="1" applyBorder="1" applyAlignment="1">
      <alignment horizontal="left"/>
    </xf>
    <xf numFmtId="0" fontId="8" fillId="5" borderId="32" xfId="0" applyFont="1" applyFill="1" applyBorder="1" applyAlignment="1">
      <alignment horizontal="left"/>
    </xf>
    <xf numFmtId="0" fontId="7" fillId="5" borderId="33" xfId="0" applyFont="1" applyFill="1" applyBorder="1" applyAlignment="1">
      <alignment horizontal="left"/>
    </xf>
    <xf numFmtId="0" fontId="7" fillId="5" borderId="29" xfId="0" applyFont="1" applyFill="1" applyBorder="1" applyAlignment="1">
      <alignment horizontal="left"/>
    </xf>
    <xf numFmtId="4" fontId="14" fillId="4" borderId="49" xfId="0" applyNumberFormat="1" applyFont="1" applyFill="1" applyBorder="1" applyAlignment="1" applyProtection="1">
      <alignment horizontal="right" vertical="top" wrapText="1"/>
    </xf>
    <xf numFmtId="4" fontId="14" fillId="4" borderId="50" xfId="0" applyNumberFormat="1" applyFont="1" applyFill="1" applyBorder="1" applyAlignment="1" applyProtection="1">
      <alignment horizontal="right" vertical="top" wrapText="1"/>
    </xf>
    <xf numFmtId="4" fontId="2" fillId="4" borderId="49" xfId="0" applyNumberFormat="1" applyFont="1" applyFill="1" applyBorder="1" applyAlignment="1" applyProtection="1">
      <alignment horizontal="right" vertical="top" wrapText="1"/>
    </xf>
    <xf numFmtId="4" fontId="2" fillId="4" borderId="50" xfId="0" applyNumberFormat="1" applyFont="1" applyFill="1" applyBorder="1" applyAlignment="1" applyProtection="1">
      <alignment horizontal="right" vertical="top" wrapText="1"/>
    </xf>
    <xf numFmtId="4" fontId="14" fillId="4" borderId="52" xfId="0" applyNumberFormat="1" applyFont="1" applyFill="1" applyBorder="1" applyAlignment="1" applyProtection="1">
      <alignment horizontal="right" vertical="top" wrapText="1"/>
    </xf>
    <xf numFmtId="4" fontId="14" fillId="4" borderId="53" xfId="0" applyNumberFormat="1" applyFont="1" applyFill="1" applyBorder="1" applyAlignment="1" applyProtection="1">
      <alignment horizontal="right" vertical="top" wrapText="1"/>
    </xf>
    <xf numFmtId="4" fontId="14" fillId="4" borderId="54" xfId="0" applyNumberFormat="1" applyFont="1" applyFill="1" applyBorder="1" applyAlignment="1" applyProtection="1">
      <alignment horizontal="right" vertical="top" wrapText="1"/>
    </xf>
    <xf numFmtId="4" fontId="2" fillId="4" borderId="52" xfId="0" applyNumberFormat="1" applyFont="1" applyFill="1" applyBorder="1" applyAlignment="1" applyProtection="1">
      <alignment horizontal="right" vertical="top" wrapText="1"/>
    </xf>
    <xf numFmtId="4" fontId="2" fillId="4" borderId="53" xfId="0" applyNumberFormat="1" applyFont="1" applyFill="1" applyBorder="1" applyAlignment="1" applyProtection="1">
      <alignment horizontal="right" vertical="top" wrapText="1"/>
    </xf>
    <xf numFmtId="4" fontId="2" fillId="4" borderId="54" xfId="0" applyNumberFormat="1" applyFont="1" applyFill="1" applyBorder="1" applyAlignment="1" applyProtection="1">
      <alignment horizontal="right" vertical="top" wrapText="1"/>
    </xf>
    <xf numFmtId="0" fontId="5" fillId="6" borderId="77" xfId="0" applyFont="1" applyFill="1" applyBorder="1" applyAlignment="1">
      <alignment horizontal="center"/>
    </xf>
    <xf numFmtId="0" fontId="8" fillId="6" borderId="42" xfId="0" applyFont="1" applyFill="1" applyBorder="1" applyAlignment="1">
      <alignment horizontal="center"/>
    </xf>
    <xf numFmtId="0" fontId="8" fillId="6" borderId="37" xfId="0" applyFont="1" applyFill="1" applyBorder="1" applyAlignment="1">
      <alignment horizontal="center"/>
    </xf>
    <xf numFmtId="0" fontId="8" fillId="6" borderId="43" xfId="0" applyFont="1" applyFill="1" applyBorder="1" applyAlignment="1">
      <alignment horizontal="center"/>
    </xf>
    <xf numFmtId="0" fontId="5" fillId="0" borderId="78" xfId="0" applyFont="1" applyBorder="1" applyAlignment="1">
      <alignment horizontal="left"/>
    </xf>
    <xf numFmtId="0" fontId="4" fillId="0" borderId="64" xfId="0" applyFont="1" applyBorder="1" applyAlignment="1">
      <alignment horizontal="left"/>
    </xf>
    <xf numFmtId="0" fontId="4" fillId="0" borderId="79" xfId="0" applyFont="1" applyBorder="1" applyAlignment="1">
      <alignment horizontal="left"/>
    </xf>
    <xf numFmtId="0" fontId="4" fillId="0" borderId="80" xfId="0" applyFont="1" applyBorder="1" applyAlignment="1">
      <alignment horizontal="left"/>
    </xf>
    <xf numFmtId="0" fontId="12" fillId="5" borderId="42" xfId="0" applyFont="1" applyFill="1" applyBorder="1" applyAlignment="1">
      <alignment horizontal="left"/>
    </xf>
    <xf numFmtId="0" fontId="12" fillId="5" borderId="37" xfId="0" applyFont="1" applyFill="1" applyBorder="1" applyAlignment="1">
      <alignment horizontal="left"/>
    </xf>
    <xf numFmtId="0" fontId="12" fillId="5" borderId="43" xfId="0" applyFont="1" applyFill="1" applyBorder="1" applyAlignment="1">
      <alignment horizontal="left"/>
    </xf>
    <xf numFmtId="4" fontId="13" fillId="4" borderId="45" xfId="0" applyNumberFormat="1" applyFont="1" applyFill="1" applyBorder="1" applyAlignment="1" applyProtection="1">
      <alignment horizontal="right" vertical="center" wrapText="1"/>
    </xf>
    <xf numFmtId="4" fontId="13" fillId="4" borderId="46" xfId="0" applyNumberFormat="1" applyFont="1" applyFill="1" applyBorder="1" applyAlignment="1" applyProtection="1">
      <alignment horizontal="right" vertical="center" wrapText="1"/>
    </xf>
    <xf numFmtId="4" fontId="13" fillId="4" borderId="47" xfId="0" applyNumberFormat="1" applyFont="1" applyFill="1" applyBorder="1" applyAlignment="1" applyProtection="1">
      <alignment horizontal="right" vertical="center" wrapText="1"/>
    </xf>
    <xf numFmtId="4" fontId="1" fillId="4" borderId="45" xfId="0" applyNumberFormat="1" applyFont="1" applyFill="1" applyBorder="1" applyAlignment="1" applyProtection="1">
      <alignment horizontal="right" vertical="center" wrapText="1"/>
    </xf>
    <xf numFmtId="4" fontId="1" fillId="4" borderId="46" xfId="0" applyNumberFormat="1" applyFont="1" applyFill="1" applyBorder="1" applyAlignment="1" applyProtection="1">
      <alignment horizontal="right" vertical="center" wrapText="1"/>
    </xf>
    <xf numFmtId="4" fontId="1" fillId="4" borderId="47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4"/>
  <sheetViews>
    <sheetView tabSelected="1" topLeftCell="A4" zoomScale="70" zoomScaleNormal="70" workbookViewId="0">
      <selection activeCell="O34" sqref="O34"/>
    </sheetView>
  </sheetViews>
  <sheetFormatPr defaultRowHeight="15.75" x14ac:dyDescent="0.25"/>
  <cols>
    <col min="1" max="1" width="4.5703125" style="1" customWidth="1"/>
    <col min="2" max="2" width="9.140625" style="1" customWidth="1"/>
    <col min="3" max="3" width="49.7109375" style="1" customWidth="1"/>
    <col min="4" max="4" width="7.140625" style="1" customWidth="1"/>
    <col min="5" max="5" width="17.140625" style="1" customWidth="1"/>
    <col min="6" max="6" width="16.7109375" style="1" customWidth="1"/>
    <col min="7" max="7" width="22.85546875" style="1" customWidth="1"/>
    <col min="8" max="9" width="9.140625" style="1"/>
    <col min="10" max="10" width="39" style="1" customWidth="1"/>
    <col min="11" max="11" width="21.28515625" style="1" customWidth="1"/>
    <col min="12" max="12" width="23.5703125" style="1" customWidth="1"/>
    <col min="13" max="13" width="7.28515625" style="1" customWidth="1"/>
    <col min="14" max="14" width="15" style="1" customWidth="1"/>
    <col min="15" max="15" width="13.85546875" style="1" customWidth="1"/>
    <col min="16" max="16" width="11.5703125" style="1" customWidth="1"/>
    <col min="17" max="17" width="22.7109375" style="1" customWidth="1"/>
    <col min="18" max="16384" width="9.140625" style="1"/>
  </cols>
  <sheetData>
    <row r="1" spans="1:27" ht="34.5" customHeight="1" x14ac:dyDescent="0.25">
      <c r="B1" s="84" t="s">
        <v>19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6.5" thickBot="1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customFormat="1" ht="34.5" customHeight="1" thickBot="1" x14ac:dyDescent="0.3">
      <c r="B3" s="85" t="s">
        <v>10</v>
      </c>
      <c r="C3" s="86"/>
      <c r="D3" s="86"/>
      <c r="E3" s="87"/>
      <c r="F3" s="13">
        <f>G29</f>
        <v>3933865.15123</v>
      </c>
      <c r="G3" s="14" t="s">
        <v>2</v>
      </c>
      <c r="H3" s="11"/>
      <c r="I3" s="80" t="s">
        <v>16</v>
      </c>
      <c r="J3" s="81"/>
      <c r="K3" s="81"/>
      <c r="L3" s="81"/>
      <c r="M3" s="81"/>
      <c r="N3" s="81"/>
      <c r="O3" s="81"/>
      <c r="P3" s="81"/>
      <c r="Q3" s="82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customFormat="1" ht="33.75" customHeight="1" x14ac:dyDescent="0.25">
      <c r="B4" s="88" t="s">
        <v>37</v>
      </c>
      <c r="C4" s="88"/>
      <c r="D4" s="88"/>
      <c r="E4" s="88"/>
      <c r="F4" s="88"/>
      <c r="G4" s="88"/>
      <c r="H4" s="11"/>
      <c r="I4" s="83" t="s">
        <v>17</v>
      </c>
      <c r="J4" s="83"/>
      <c r="K4" s="83"/>
      <c r="L4" s="83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customFormat="1" ht="21.75" customHeight="1" x14ac:dyDescent="0.25">
      <c r="B5" s="11"/>
      <c r="C5" s="11"/>
      <c r="D5" s="11"/>
      <c r="E5" s="11"/>
      <c r="F5" s="11"/>
      <c r="G5" s="11"/>
      <c r="H5" s="11"/>
      <c r="I5" s="12" t="s">
        <v>18</v>
      </c>
      <c r="J5" s="12"/>
      <c r="K5" s="12"/>
      <c r="L5" s="1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6.5" thickBot="1" x14ac:dyDescent="0.3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ht="32.25" customHeight="1" thickBot="1" x14ac:dyDescent="0.3">
      <c r="B7" s="102" t="s">
        <v>11</v>
      </c>
      <c r="C7" s="103"/>
      <c r="D7" s="104"/>
      <c r="E7" s="104"/>
      <c r="F7" s="105"/>
      <c r="G7" s="106"/>
      <c r="H7" s="4"/>
      <c r="I7" s="80" t="s">
        <v>22</v>
      </c>
      <c r="J7" s="81"/>
      <c r="K7" s="81"/>
      <c r="L7" s="81"/>
      <c r="M7" s="81"/>
      <c r="N7" s="81"/>
      <c r="O7" s="81"/>
      <c r="P7" s="81"/>
      <c r="Q7" s="82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2.25" customHeight="1" thickBot="1" x14ac:dyDescent="0.3">
      <c r="B8" s="58" t="s">
        <v>3</v>
      </c>
      <c r="C8" s="59" t="s">
        <v>0</v>
      </c>
      <c r="D8" s="59" t="s">
        <v>7</v>
      </c>
      <c r="E8" s="60" t="s">
        <v>8</v>
      </c>
      <c r="F8" s="60" t="s">
        <v>4</v>
      </c>
      <c r="G8" s="61" t="s">
        <v>9</v>
      </c>
      <c r="H8" s="21"/>
      <c r="I8" s="17" t="s">
        <v>3</v>
      </c>
      <c r="J8" s="18" t="s">
        <v>1</v>
      </c>
      <c r="K8" s="22" t="s">
        <v>20</v>
      </c>
      <c r="L8" s="23" t="s">
        <v>21</v>
      </c>
      <c r="M8" s="18" t="s">
        <v>7</v>
      </c>
      <c r="N8" s="19" t="s">
        <v>8</v>
      </c>
      <c r="O8" s="19" t="s">
        <v>12</v>
      </c>
      <c r="P8" s="19" t="s">
        <v>4</v>
      </c>
      <c r="Q8" s="20" t="s">
        <v>13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ht="16.5" thickBot="1" x14ac:dyDescent="0.3">
      <c r="A9" s="5"/>
      <c r="B9" s="107" t="s">
        <v>24</v>
      </c>
      <c r="C9" s="108"/>
      <c r="D9" s="108"/>
      <c r="E9" s="109"/>
      <c r="F9" s="108"/>
      <c r="G9" s="110"/>
      <c r="H9" s="24"/>
      <c r="I9" s="111" t="s">
        <v>24</v>
      </c>
      <c r="J9" s="112"/>
      <c r="K9" s="112"/>
      <c r="L9" s="112"/>
      <c r="M9" s="112"/>
      <c r="N9" s="112"/>
      <c r="O9" s="112"/>
      <c r="P9" s="112"/>
      <c r="Q9" s="11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24" customHeight="1" x14ac:dyDescent="0.25">
      <c r="A10" s="5"/>
      <c r="B10" s="70">
        <v>1</v>
      </c>
      <c r="C10" s="76" t="s">
        <v>27</v>
      </c>
      <c r="D10" s="77" t="s">
        <v>36</v>
      </c>
      <c r="E10" s="49">
        <v>178777.75</v>
      </c>
      <c r="F10" s="33">
        <v>0.5</v>
      </c>
      <c r="G10" s="69">
        <f>E10*F10</f>
        <v>89388.875</v>
      </c>
      <c r="H10" s="3"/>
      <c r="I10" s="25">
        <f>B10</f>
        <v>1</v>
      </c>
      <c r="J10" s="26" t="str">
        <f>C10</f>
        <v>Провод неизолированный АС-25/4,2</v>
      </c>
      <c r="K10" s="27"/>
      <c r="L10" s="27"/>
      <c r="M10" s="28" t="str">
        <f>D10</f>
        <v>т.</v>
      </c>
      <c r="N10" s="29">
        <f>E10</f>
        <v>178777.75</v>
      </c>
      <c r="O10" s="30"/>
      <c r="P10" s="31">
        <f>F10</f>
        <v>0.5</v>
      </c>
      <c r="Q10" s="32">
        <f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ht="21" customHeight="1" x14ac:dyDescent="0.25">
      <c r="A11" s="5"/>
      <c r="B11" s="70">
        <v>2</v>
      </c>
      <c r="C11" s="76" t="s">
        <v>28</v>
      </c>
      <c r="D11" s="77" t="s">
        <v>36</v>
      </c>
      <c r="E11" s="49">
        <v>233275.69</v>
      </c>
      <c r="F11" s="33">
        <v>1</v>
      </c>
      <c r="G11" s="67">
        <f t="shared" ref="G11:G13" si="0">E11*F11</f>
        <v>233275.69</v>
      </c>
      <c r="H11" s="3"/>
      <c r="I11" s="34">
        <f t="shared" ref="I11:J13" si="1">B11</f>
        <v>2</v>
      </c>
      <c r="J11" s="35" t="str">
        <f t="shared" si="1"/>
        <v>Провод неизолированный АС-35/6,2</v>
      </c>
      <c r="K11" s="36"/>
      <c r="L11" s="36"/>
      <c r="M11" s="37" t="str">
        <f t="shared" ref="M11:N25" si="2">D11</f>
        <v>т.</v>
      </c>
      <c r="N11" s="38">
        <f t="shared" si="2"/>
        <v>233275.69</v>
      </c>
      <c r="O11" s="39"/>
      <c r="P11" s="40">
        <f t="shared" ref="P11:P25" si="3">F11</f>
        <v>1</v>
      </c>
      <c r="Q11" s="32">
        <f t="shared" ref="Q11:Q13" si="4">O11*P11</f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5">
      <c r="A12" s="5"/>
      <c r="B12" s="70">
        <v>3</v>
      </c>
      <c r="C12" s="76" t="s">
        <v>29</v>
      </c>
      <c r="D12" s="77" t="s">
        <v>36</v>
      </c>
      <c r="E12" s="49">
        <v>194578.08</v>
      </c>
      <c r="F12" s="33">
        <v>1.0569999999999999</v>
      </c>
      <c r="G12" s="67">
        <f t="shared" si="0"/>
        <v>205669.03055999998</v>
      </c>
      <c r="H12" s="3"/>
      <c r="I12" s="34">
        <f t="shared" si="1"/>
        <v>3</v>
      </c>
      <c r="J12" s="35" t="str">
        <f t="shared" si="1"/>
        <v>Провод неизолированный АС-50/8</v>
      </c>
      <c r="K12" s="36"/>
      <c r="L12" s="36"/>
      <c r="M12" s="37" t="str">
        <f t="shared" si="2"/>
        <v>т.</v>
      </c>
      <c r="N12" s="38">
        <f t="shared" si="2"/>
        <v>194578.08</v>
      </c>
      <c r="O12" s="39"/>
      <c r="P12" s="40">
        <f t="shared" si="3"/>
        <v>1.0569999999999999</v>
      </c>
      <c r="Q12" s="32">
        <f t="shared" si="4"/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ht="21" customHeight="1" x14ac:dyDescent="0.25">
      <c r="A13" s="5"/>
      <c r="B13" s="70">
        <v>4</v>
      </c>
      <c r="C13" s="76" t="s">
        <v>30</v>
      </c>
      <c r="D13" s="77" t="s">
        <v>36</v>
      </c>
      <c r="E13" s="57">
        <v>196611.08</v>
      </c>
      <c r="F13" s="33">
        <v>6.9649999999999999</v>
      </c>
      <c r="G13" s="67">
        <f t="shared" si="0"/>
        <v>1369396.1721999999</v>
      </c>
      <c r="H13" s="3"/>
      <c r="I13" s="34">
        <f t="shared" si="1"/>
        <v>4</v>
      </c>
      <c r="J13" s="35" t="str">
        <f t="shared" si="1"/>
        <v>Провод неизолированный АС-70/11</v>
      </c>
      <c r="K13" s="36"/>
      <c r="L13" s="36"/>
      <c r="M13" s="37" t="str">
        <f t="shared" si="2"/>
        <v>т.</v>
      </c>
      <c r="N13" s="38">
        <f t="shared" si="2"/>
        <v>196611.08</v>
      </c>
      <c r="O13" s="39"/>
      <c r="P13" s="40">
        <f t="shared" si="3"/>
        <v>6.9649999999999999</v>
      </c>
      <c r="Q13" s="32">
        <f t="shared" si="4"/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ht="16.5" thickBot="1" x14ac:dyDescent="0.3">
      <c r="B14" s="114" t="s">
        <v>25</v>
      </c>
      <c r="C14" s="115"/>
      <c r="D14" s="115"/>
      <c r="E14" s="115"/>
      <c r="F14" s="116"/>
      <c r="G14" s="68">
        <f>SUM(G10:G13)</f>
        <v>1897729.76776</v>
      </c>
      <c r="H14" s="66"/>
      <c r="I14" s="117" t="s">
        <v>25</v>
      </c>
      <c r="J14" s="118"/>
      <c r="K14" s="118"/>
      <c r="L14" s="118"/>
      <c r="M14" s="118"/>
      <c r="N14" s="118"/>
      <c r="O14" s="118"/>
      <c r="P14" s="119"/>
      <c r="Q14" s="43">
        <f>SUM(Q10:Q13)</f>
        <v>0</v>
      </c>
    </row>
    <row r="15" spans="1:27" x14ac:dyDescent="0.25">
      <c r="B15" s="89" t="s">
        <v>23</v>
      </c>
      <c r="C15" s="90"/>
      <c r="D15" s="90"/>
      <c r="E15" s="91"/>
      <c r="F15" s="90"/>
      <c r="G15" s="92"/>
      <c r="H15" s="15"/>
      <c r="I15" s="93" t="s">
        <v>23</v>
      </c>
      <c r="J15" s="93"/>
      <c r="K15" s="93"/>
      <c r="L15" s="93"/>
      <c r="M15" s="93"/>
      <c r="N15" s="93"/>
      <c r="O15" s="93"/>
      <c r="P15" s="93"/>
      <c r="Q15" s="94"/>
    </row>
    <row r="16" spans="1:27" x14ac:dyDescent="0.25">
      <c r="B16" s="75">
        <v>1</v>
      </c>
      <c r="C16" s="76" t="s">
        <v>31</v>
      </c>
      <c r="D16" s="77" t="s">
        <v>36</v>
      </c>
      <c r="E16" s="49">
        <v>361733.2</v>
      </c>
      <c r="F16" s="33">
        <v>0.9</v>
      </c>
      <c r="G16" s="69">
        <f t="shared" ref="G16:G27" si="5">E16*F16</f>
        <v>325559.88</v>
      </c>
      <c r="H16" s="3"/>
      <c r="I16" s="25">
        <f>B16</f>
        <v>1</v>
      </c>
      <c r="J16" s="26" t="str">
        <f t="shared" ref="J16:J27" si="6">C16</f>
        <v>Провод неизолированный А-70</v>
      </c>
      <c r="K16" s="44"/>
      <c r="L16" s="44"/>
      <c r="M16" s="28" t="str">
        <f>D16</f>
        <v>т.</v>
      </c>
      <c r="N16" s="29">
        <f>E16</f>
        <v>361733.2</v>
      </c>
      <c r="O16" s="45"/>
      <c r="P16" s="31">
        <f>F16</f>
        <v>0.9</v>
      </c>
      <c r="Q16" s="46">
        <f>O16*P16</f>
        <v>0</v>
      </c>
    </row>
    <row r="17" spans="2:17" x14ac:dyDescent="0.25">
      <c r="B17" s="75">
        <v>2</v>
      </c>
      <c r="C17" s="76" t="s">
        <v>32</v>
      </c>
      <c r="D17" s="77" t="s">
        <v>36</v>
      </c>
      <c r="E17" s="49">
        <v>222916.67</v>
      </c>
      <c r="F17" s="33">
        <v>0.14099999999999999</v>
      </c>
      <c r="G17" s="67">
        <f t="shared" si="5"/>
        <v>31431.250469999999</v>
      </c>
      <c r="H17" s="3"/>
      <c r="I17" s="34">
        <f>B17</f>
        <v>2</v>
      </c>
      <c r="J17" s="35" t="str">
        <f t="shared" si="6"/>
        <v>Провод неизолированный АС-120/27</v>
      </c>
      <c r="K17" s="41"/>
      <c r="L17" s="41"/>
      <c r="M17" s="37" t="str">
        <f t="shared" ref="M17:N22" si="7">D17</f>
        <v>т.</v>
      </c>
      <c r="N17" s="38">
        <f t="shared" si="7"/>
        <v>222916.67</v>
      </c>
      <c r="O17" s="42"/>
      <c r="P17" s="40">
        <f t="shared" ref="P17:P22" si="8">F17</f>
        <v>0.14099999999999999</v>
      </c>
      <c r="Q17" s="47">
        <f t="shared" ref="Q17:Q22" si="9">O17*P17</f>
        <v>0</v>
      </c>
    </row>
    <row r="18" spans="2:17" x14ac:dyDescent="0.25">
      <c r="B18" s="75">
        <v>3</v>
      </c>
      <c r="C18" s="76" t="s">
        <v>33</v>
      </c>
      <c r="D18" s="77" t="s">
        <v>36</v>
      </c>
      <c r="E18" s="49">
        <v>238296.27</v>
      </c>
      <c r="F18" s="33">
        <v>0.1</v>
      </c>
      <c r="G18" s="67">
        <f t="shared" si="5"/>
        <v>23829.627</v>
      </c>
      <c r="H18" s="3"/>
      <c r="I18" s="34">
        <f t="shared" ref="I18:I22" si="10">B18</f>
        <v>3</v>
      </c>
      <c r="J18" s="35" t="str">
        <f t="shared" si="6"/>
        <v>Провод неизолированный АС-185/29</v>
      </c>
      <c r="K18" s="41"/>
      <c r="L18" s="41"/>
      <c r="M18" s="37" t="str">
        <f t="shared" si="7"/>
        <v>т.</v>
      </c>
      <c r="N18" s="38">
        <f t="shared" si="7"/>
        <v>238296.27</v>
      </c>
      <c r="O18" s="42"/>
      <c r="P18" s="40">
        <f t="shared" si="8"/>
        <v>0.1</v>
      </c>
      <c r="Q18" s="47">
        <f t="shared" si="9"/>
        <v>0</v>
      </c>
    </row>
    <row r="19" spans="2:17" x14ac:dyDescent="0.25">
      <c r="B19" s="75">
        <v>4</v>
      </c>
      <c r="C19" s="76" t="s">
        <v>34</v>
      </c>
      <c r="D19" s="77" t="s">
        <v>36</v>
      </c>
      <c r="E19" s="49">
        <v>211347.20000000001</v>
      </c>
      <c r="F19" s="33">
        <v>1.3340000000000001</v>
      </c>
      <c r="G19" s="67">
        <f t="shared" si="5"/>
        <v>281937.16480000003</v>
      </c>
      <c r="H19" s="3"/>
      <c r="I19" s="34">
        <f t="shared" si="10"/>
        <v>4</v>
      </c>
      <c r="J19" s="35" t="str">
        <f t="shared" si="6"/>
        <v>Провод неизолированный АС-95/16</v>
      </c>
      <c r="K19" s="41"/>
      <c r="L19" s="41"/>
      <c r="M19" s="37" t="str">
        <f t="shared" si="7"/>
        <v>т.</v>
      </c>
      <c r="N19" s="38">
        <f t="shared" si="7"/>
        <v>211347.20000000001</v>
      </c>
      <c r="O19" s="42"/>
      <c r="P19" s="40">
        <f t="shared" si="8"/>
        <v>1.3340000000000001</v>
      </c>
      <c r="Q19" s="47">
        <f t="shared" si="9"/>
        <v>0</v>
      </c>
    </row>
    <row r="20" spans="2:17" x14ac:dyDescent="0.25">
      <c r="B20" s="75">
        <v>5</v>
      </c>
      <c r="C20" s="16" t="s">
        <v>28</v>
      </c>
      <c r="D20" s="77" t="s">
        <v>36</v>
      </c>
      <c r="E20" s="49">
        <v>204636.08</v>
      </c>
      <c r="F20" s="33">
        <v>0.26900000000000002</v>
      </c>
      <c r="G20" s="67">
        <f t="shared" si="5"/>
        <v>55047.105519999997</v>
      </c>
      <c r="H20" s="3"/>
      <c r="I20" s="34">
        <f t="shared" si="10"/>
        <v>5</v>
      </c>
      <c r="J20" s="35" t="str">
        <f t="shared" si="6"/>
        <v>Провод неизолированный АС-35/6,2</v>
      </c>
      <c r="K20" s="41"/>
      <c r="L20" s="41"/>
      <c r="M20" s="37" t="str">
        <f t="shared" si="7"/>
        <v>т.</v>
      </c>
      <c r="N20" s="38">
        <f t="shared" si="7"/>
        <v>204636.08</v>
      </c>
      <c r="O20" s="42"/>
      <c r="P20" s="40">
        <f t="shared" si="8"/>
        <v>0.26900000000000002</v>
      </c>
      <c r="Q20" s="47">
        <f t="shared" si="9"/>
        <v>0</v>
      </c>
    </row>
    <row r="21" spans="2:17" x14ac:dyDescent="0.25">
      <c r="B21" s="75">
        <v>6</v>
      </c>
      <c r="C21" s="16" t="s">
        <v>29</v>
      </c>
      <c r="D21" s="77" t="s">
        <v>36</v>
      </c>
      <c r="E21" s="49">
        <v>194578.08</v>
      </c>
      <c r="F21" s="33">
        <v>4.6909999999999998</v>
      </c>
      <c r="G21" s="67">
        <f t="shared" si="5"/>
        <v>912765.77327999996</v>
      </c>
      <c r="H21" s="3"/>
      <c r="I21" s="34">
        <f t="shared" si="10"/>
        <v>6</v>
      </c>
      <c r="J21" s="35" t="str">
        <f t="shared" si="6"/>
        <v>Провод неизолированный АС-50/8</v>
      </c>
      <c r="K21" s="41"/>
      <c r="L21" s="41"/>
      <c r="M21" s="37" t="str">
        <f t="shared" si="7"/>
        <v>т.</v>
      </c>
      <c r="N21" s="38">
        <f t="shared" si="7"/>
        <v>194578.08</v>
      </c>
      <c r="O21" s="42"/>
      <c r="P21" s="40">
        <f t="shared" si="8"/>
        <v>4.6909999999999998</v>
      </c>
      <c r="Q21" s="47">
        <f t="shared" si="9"/>
        <v>0</v>
      </c>
    </row>
    <row r="22" spans="2:17" x14ac:dyDescent="0.25">
      <c r="B22" s="75">
        <v>7</v>
      </c>
      <c r="C22" s="16" t="s">
        <v>30</v>
      </c>
      <c r="D22" s="77" t="s">
        <v>36</v>
      </c>
      <c r="E22" s="57">
        <v>196611.08</v>
      </c>
      <c r="F22" s="33">
        <v>0.71199999999999997</v>
      </c>
      <c r="G22" s="67">
        <f t="shared" si="5"/>
        <v>139987.08895999999</v>
      </c>
      <c r="H22" s="3"/>
      <c r="I22" s="34">
        <f t="shared" si="10"/>
        <v>7</v>
      </c>
      <c r="J22" s="35" t="str">
        <f t="shared" si="6"/>
        <v>Провод неизолированный АС-70/11</v>
      </c>
      <c r="K22" s="41"/>
      <c r="L22" s="41"/>
      <c r="M22" s="37" t="str">
        <f t="shared" si="7"/>
        <v>т.</v>
      </c>
      <c r="N22" s="38">
        <f t="shared" si="7"/>
        <v>196611.08</v>
      </c>
      <c r="O22" s="42"/>
      <c r="P22" s="40">
        <f t="shared" si="8"/>
        <v>0.71199999999999997</v>
      </c>
      <c r="Q22" s="47">
        <f t="shared" si="9"/>
        <v>0</v>
      </c>
    </row>
    <row r="23" spans="2:17" ht="16.5" thickBot="1" x14ac:dyDescent="0.3">
      <c r="B23" s="95" t="s">
        <v>15</v>
      </c>
      <c r="C23" s="96"/>
      <c r="D23" s="97"/>
      <c r="E23" s="96"/>
      <c r="F23" s="98"/>
      <c r="G23" s="68">
        <f>SUM(G16:G22)</f>
        <v>1770557.8900300001</v>
      </c>
      <c r="H23" s="66"/>
      <c r="I23" s="99" t="s">
        <v>15</v>
      </c>
      <c r="J23" s="100"/>
      <c r="K23" s="100"/>
      <c r="L23" s="100"/>
      <c r="M23" s="100"/>
      <c r="N23" s="100"/>
      <c r="O23" s="100"/>
      <c r="P23" s="101"/>
      <c r="Q23" s="48">
        <f>SUM(Q16:Q22)</f>
        <v>0</v>
      </c>
    </row>
    <row r="24" spans="2:17" x14ac:dyDescent="0.25">
      <c r="B24" s="130" t="s">
        <v>38</v>
      </c>
      <c r="C24" s="90"/>
      <c r="D24" s="91"/>
      <c r="E24" s="91"/>
      <c r="F24" s="90"/>
      <c r="G24" s="92"/>
      <c r="H24" s="73"/>
      <c r="I24" s="131" t="s">
        <v>38</v>
      </c>
      <c r="J24" s="132"/>
      <c r="K24" s="132"/>
      <c r="L24" s="132"/>
      <c r="M24" s="132"/>
      <c r="N24" s="132"/>
      <c r="O24" s="132"/>
      <c r="P24" s="132"/>
      <c r="Q24" s="133"/>
    </row>
    <row r="25" spans="2:17" x14ac:dyDescent="0.25">
      <c r="B25" s="74">
        <v>1</v>
      </c>
      <c r="C25" s="16" t="s">
        <v>35</v>
      </c>
      <c r="D25" s="77" t="s">
        <v>36</v>
      </c>
      <c r="E25" s="49">
        <v>197513.98</v>
      </c>
      <c r="F25" s="33">
        <v>0.64800000000000002</v>
      </c>
      <c r="G25" s="71">
        <f t="shared" si="5"/>
        <v>127989.05904000001</v>
      </c>
      <c r="H25" s="50"/>
      <c r="I25" s="34">
        <v>1</v>
      </c>
      <c r="J25" s="6" t="str">
        <f t="shared" si="6"/>
        <v>Провод неизолированный АС-120/19</v>
      </c>
      <c r="K25" s="51"/>
      <c r="L25" s="51"/>
      <c r="M25" s="7" t="str">
        <f t="shared" si="2"/>
        <v>т.</v>
      </c>
      <c r="N25" s="8">
        <f t="shared" si="2"/>
        <v>197513.98</v>
      </c>
      <c r="O25" s="51"/>
      <c r="P25" s="9">
        <f t="shared" si="3"/>
        <v>0.64800000000000002</v>
      </c>
      <c r="Q25" s="8">
        <f t="shared" ref="Q25:Q27" si="11">O25*P25</f>
        <v>0</v>
      </c>
    </row>
    <row r="26" spans="2:17" x14ac:dyDescent="0.25">
      <c r="B26" s="74">
        <v>2</v>
      </c>
      <c r="C26" s="16" t="s">
        <v>34</v>
      </c>
      <c r="D26" s="77" t="s">
        <v>36</v>
      </c>
      <c r="E26" s="49">
        <v>211347.20000000001</v>
      </c>
      <c r="F26" s="33">
        <v>0.36099999999999999</v>
      </c>
      <c r="G26" s="71">
        <f t="shared" si="5"/>
        <v>76296.339200000002</v>
      </c>
      <c r="H26" s="50"/>
      <c r="I26" s="34">
        <v>2</v>
      </c>
      <c r="J26" s="6" t="str">
        <f t="shared" si="6"/>
        <v>Провод неизолированный АС-95/16</v>
      </c>
      <c r="K26" s="51"/>
      <c r="L26" s="51"/>
      <c r="M26" s="7" t="str">
        <f t="shared" ref="M26:N27" si="12">D26</f>
        <v>т.</v>
      </c>
      <c r="N26" s="8">
        <f t="shared" si="12"/>
        <v>211347.20000000001</v>
      </c>
      <c r="O26" s="51"/>
      <c r="P26" s="9">
        <f t="shared" ref="P26:P27" si="13">F26</f>
        <v>0.36099999999999999</v>
      </c>
      <c r="Q26" s="8">
        <f t="shared" si="11"/>
        <v>0</v>
      </c>
    </row>
    <row r="27" spans="2:17" x14ac:dyDescent="0.25">
      <c r="B27" s="74">
        <v>3</v>
      </c>
      <c r="C27" s="16" t="s">
        <v>29</v>
      </c>
      <c r="D27" s="77" t="s">
        <v>36</v>
      </c>
      <c r="E27" s="49">
        <v>194578.08</v>
      </c>
      <c r="F27" s="33">
        <v>0.315</v>
      </c>
      <c r="G27" s="71">
        <f t="shared" si="5"/>
        <v>61292.095199999996</v>
      </c>
      <c r="H27" s="50"/>
      <c r="I27" s="34">
        <v>3</v>
      </c>
      <c r="J27" s="6" t="str">
        <f t="shared" si="6"/>
        <v>Провод неизолированный АС-50/8</v>
      </c>
      <c r="K27" s="51"/>
      <c r="L27" s="51"/>
      <c r="M27" s="7" t="str">
        <f t="shared" si="12"/>
        <v>т.</v>
      </c>
      <c r="N27" s="8">
        <f t="shared" si="12"/>
        <v>194578.08</v>
      </c>
      <c r="O27" s="51"/>
      <c r="P27" s="9">
        <f t="shared" si="13"/>
        <v>0.315</v>
      </c>
      <c r="Q27" s="8">
        <f t="shared" si="11"/>
        <v>0</v>
      </c>
    </row>
    <row r="28" spans="2:17" ht="16.5" thickBot="1" x14ac:dyDescent="0.3">
      <c r="B28" s="134" t="s">
        <v>26</v>
      </c>
      <c r="C28" s="135"/>
      <c r="D28" s="136"/>
      <c r="E28" s="136"/>
      <c r="F28" s="137"/>
      <c r="G28" s="72">
        <f>SUM(G25:G27)</f>
        <v>265577.49343999999</v>
      </c>
      <c r="H28" s="3"/>
      <c r="I28" s="138" t="s">
        <v>26</v>
      </c>
      <c r="J28" s="139"/>
      <c r="K28" s="139"/>
      <c r="L28" s="139"/>
      <c r="M28" s="139"/>
      <c r="N28" s="139"/>
      <c r="O28" s="139"/>
      <c r="P28" s="140"/>
      <c r="Q28" s="10">
        <f>SUM(Q25:Q27)</f>
        <v>0</v>
      </c>
    </row>
    <row r="29" spans="2:17" ht="16.5" thickBot="1" x14ac:dyDescent="0.3">
      <c r="B29" s="141" t="s">
        <v>5</v>
      </c>
      <c r="C29" s="142"/>
      <c r="D29" s="142"/>
      <c r="E29" s="142"/>
      <c r="F29" s="143"/>
      <c r="G29" s="62">
        <f>G28+G23+G14</f>
        <v>3933865.15123</v>
      </c>
      <c r="H29" s="3"/>
      <c r="I29" s="144" t="s">
        <v>5</v>
      </c>
      <c r="J29" s="145"/>
      <c r="K29" s="145"/>
      <c r="L29" s="145"/>
      <c r="M29" s="145"/>
      <c r="N29" s="145"/>
      <c r="O29" s="145"/>
      <c r="P29" s="146"/>
      <c r="Q29" s="52">
        <f>Q28+Q23+Q14</f>
        <v>0</v>
      </c>
    </row>
    <row r="30" spans="2:17" x14ac:dyDescent="0.25">
      <c r="B30" s="120" t="s">
        <v>14</v>
      </c>
      <c r="C30" s="121"/>
      <c r="D30" s="121"/>
      <c r="E30" s="121"/>
      <c r="F30" s="63">
        <v>0.2</v>
      </c>
      <c r="G30" s="64">
        <f>G29*F30</f>
        <v>786773.03024600004</v>
      </c>
      <c r="H30" s="3"/>
      <c r="I30" s="122" t="s">
        <v>14</v>
      </c>
      <c r="J30" s="123"/>
      <c r="K30" s="123"/>
      <c r="L30" s="123"/>
      <c r="M30" s="123"/>
      <c r="N30" s="123"/>
      <c r="O30" s="123"/>
      <c r="P30" s="53">
        <v>0.2</v>
      </c>
      <c r="Q30" s="54">
        <f>Q29*P30</f>
        <v>0</v>
      </c>
    </row>
    <row r="31" spans="2:17" ht="16.5" thickBot="1" x14ac:dyDescent="0.3">
      <c r="B31" s="124" t="s">
        <v>6</v>
      </c>
      <c r="C31" s="125"/>
      <c r="D31" s="125"/>
      <c r="E31" s="125"/>
      <c r="F31" s="126"/>
      <c r="G31" s="65">
        <f>G29+G30</f>
        <v>4720638.1814759998</v>
      </c>
      <c r="H31" s="3"/>
      <c r="I31" s="127" t="s">
        <v>6</v>
      </c>
      <c r="J31" s="128"/>
      <c r="K31" s="128"/>
      <c r="L31" s="128"/>
      <c r="M31" s="128"/>
      <c r="N31" s="128"/>
      <c r="O31" s="128"/>
      <c r="P31" s="129"/>
      <c r="Q31" s="55">
        <f>Q29+Q30</f>
        <v>0</v>
      </c>
    </row>
    <row r="34" spans="10:11" ht="94.5" customHeight="1" x14ac:dyDescent="0.25">
      <c r="J34" s="78" t="s">
        <v>39</v>
      </c>
      <c r="K34" s="79"/>
    </row>
  </sheetData>
  <mergeCells count="26">
    <mergeCell ref="B30:E30"/>
    <mergeCell ref="I30:O30"/>
    <mergeCell ref="B31:F31"/>
    <mergeCell ref="I31:P31"/>
    <mergeCell ref="B24:G24"/>
    <mergeCell ref="I24:Q24"/>
    <mergeCell ref="B28:F28"/>
    <mergeCell ref="I28:P28"/>
    <mergeCell ref="B29:F29"/>
    <mergeCell ref="I29:P29"/>
    <mergeCell ref="J34:K34"/>
    <mergeCell ref="I3:Q3"/>
    <mergeCell ref="I4:L4"/>
    <mergeCell ref="B1:Q1"/>
    <mergeCell ref="B3:E3"/>
    <mergeCell ref="B4:G4"/>
    <mergeCell ref="B15:G15"/>
    <mergeCell ref="I15:Q15"/>
    <mergeCell ref="B23:F23"/>
    <mergeCell ref="I23:P23"/>
    <mergeCell ref="B7:G7"/>
    <mergeCell ref="I7:Q7"/>
    <mergeCell ref="B9:G9"/>
    <mergeCell ref="I9:Q9"/>
    <mergeCell ref="B14:F14"/>
    <mergeCell ref="I14:P14"/>
  </mergeCells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1" sqref="F1:F15"/>
    </sheetView>
  </sheetViews>
  <sheetFormatPr defaultRowHeight="15" x14ac:dyDescent="0.25"/>
  <sheetData>
    <row r="1" spans="1:6" x14ac:dyDescent="0.25">
      <c r="A1" s="56">
        <v>49818.44</v>
      </c>
      <c r="B1" s="56">
        <v>49818.44</v>
      </c>
      <c r="C1" s="56">
        <v>126604.09</v>
      </c>
      <c r="D1" s="56">
        <v>126604.09</v>
      </c>
      <c r="E1" s="56">
        <v>126604.09</v>
      </c>
      <c r="F1" s="56">
        <v>35302.080000000002</v>
      </c>
    </row>
    <row r="2" spans="1:6" x14ac:dyDescent="0.25">
      <c r="A2" s="56">
        <v>248581.83</v>
      </c>
      <c r="B2" s="56">
        <v>152866.63</v>
      </c>
      <c r="C2" s="56">
        <v>132288.47</v>
      </c>
      <c r="D2" s="56">
        <v>132288.47</v>
      </c>
      <c r="E2" s="56">
        <v>158668.13</v>
      </c>
      <c r="F2" s="56">
        <v>69740.7</v>
      </c>
    </row>
    <row r="3" spans="1:6" x14ac:dyDescent="0.25">
      <c r="A3" s="56">
        <v>69740.7</v>
      </c>
      <c r="B3" s="56">
        <v>69740.7</v>
      </c>
      <c r="C3" s="56">
        <v>158668.13</v>
      </c>
      <c r="D3" s="56">
        <v>158668.13</v>
      </c>
      <c r="E3" s="56">
        <v>218275.01</v>
      </c>
      <c r="F3" s="56">
        <v>344872.39</v>
      </c>
    </row>
    <row r="4" spans="1:6" x14ac:dyDescent="0.25">
      <c r="A4" s="56">
        <v>95045.86</v>
      </c>
      <c r="B4" s="56">
        <v>71990.61</v>
      </c>
      <c r="C4" s="56">
        <v>209320.61</v>
      </c>
      <c r="D4" s="56">
        <v>172559.08</v>
      </c>
      <c r="E4" s="56">
        <v>44097.86</v>
      </c>
      <c r="F4" s="56">
        <v>126604.09</v>
      </c>
    </row>
    <row r="5" spans="1:6" x14ac:dyDescent="0.25">
      <c r="A5" s="56">
        <v>354804.03</v>
      </c>
      <c r="B5" s="56">
        <v>94599.4</v>
      </c>
      <c r="C5" s="56">
        <v>218275.01</v>
      </c>
      <c r="D5" s="56">
        <v>209320.61</v>
      </c>
      <c r="E5" s="56">
        <v>30370.77</v>
      </c>
      <c r="F5" s="56">
        <v>158668.13</v>
      </c>
    </row>
    <row r="6" spans="1:6" x14ac:dyDescent="0.25">
      <c r="A6" s="56">
        <v>94599.4</v>
      </c>
      <c r="B6" s="56">
        <v>126604.09</v>
      </c>
      <c r="C6" s="56">
        <v>44097.86</v>
      </c>
      <c r="D6" s="56">
        <v>218275.01</v>
      </c>
      <c r="F6" s="56">
        <v>209320.61</v>
      </c>
    </row>
    <row r="7" spans="1:6" x14ac:dyDescent="0.25">
      <c r="A7" s="56">
        <v>132288.47</v>
      </c>
      <c r="B7" s="56">
        <v>132288.47</v>
      </c>
      <c r="C7" s="56">
        <v>60417.9</v>
      </c>
      <c r="D7" s="56">
        <v>44097.86</v>
      </c>
      <c r="F7" s="56">
        <v>218275.01</v>
      </c>
    </row>
    <row r="8" spans="1:6" x14ac:dyDescent="0.25">
      <c r="A8" s="56">
        <v>159210.51999999999</v>
      </c>
      <c r="B8" s="56">
        <v>158668.13</v>
      </c>
      <c r="C8" s="56">
        <v>30370.77</v>
      </c>
      <c r="D8" s="56">
        <v>60417.9</v>
      </c>
      <c r="F8" s="56">
        <v>390197</v>
      </c>
    </row>
    <row r="9" spans="1:6" x14ac:dyDescent="0.25">
      <c r="A9" s="56">
        <v>158668.13</v>
      </c>
      <c r="B9" s="56">
        <v>182500.9</v>
      </c>
      <c r="C9" s="56">
        <v>60075.07</v>
      </c>
      <c r="D9" s="56">
        <v>30370.77</v>
      </c>
      <c r="F9" s="56">
        <v>100387.78</v>
      </c>
    </row>
    <row r="10" spans="1:6" x14ac:dyDescent="0.25">
      <c r="A10" s="56">
        <v>178122.2</v>
      </c>
      <c r="B10" s="56">
        <v>172559.08</v>
      </c>
      <c r="C10" s="56">
        <v>85729.43</v>
      </c>
      <c r="D10" s="56">
        <v>60075.07</v>
      </c>
      <c r="F10" s="56">
        <v>44097.86</v>
      </c>
    </row>
    <row r="11" spans="1:6" x14ac:dyDescent="0.25">
      <c r="A11" s="56">
        <v>182500.9</v>
      </c>
      <c r="B11" s="56">
        <v>296858.83</v>
      </c>
      <c r="D11" s="56">
        <v>85729.43</v>
      </c>
      <c r="F11" s="56">
        <v>60417.9</v>
      </c>
    </row>
    <row r="12" spans="1:6" x14ac:dyDescent="0.25">
      <c r="A12" s="56">
        <v>218275.01</v>
      </c>
      <c r="B12" s="56">
        <v>209320.61</v>
      </c>
      <c r="F12" s="56">
        <v>79300.17</v>
      </c>
    </row>
    <row r="13" spans="1:6" x14ac:dyDescent="0.25">
      <c r="A13" s="56">
        <v>100387.78</v>
      </c>
      <c r="B13" s="56">
        <v>218275.01</v>
      </c>
      <c r="F13" s="56">
        <v>60075.07</v>
      </c>
    </row>
    <row r="14" spans="1:6" x14ac:dyDescent="0.25">
      <c r="A14" s="56">
        <v>44097.86</v>
      </c>
      <c r="B14" s="56">
        <v>44097.86</v>
      </c>
      <c r="F14" s="56">
        <v>85729.43</v>
      </c>
    </row>
    <row r="15" spans="1:6" x14ac:dyDescent="0.25">
      <c r="A15" s="56">
        <v>60417.9</v>
      </c>
      <c r="B15" s="56">
        <v>60417.9</v>
      </c>
      <c r="F15" s="56">
        <v>284124.39</v>
      </c>
    </row>
    <row r="16" spans="1:6" x14ac:dyDescent="0.25">
      <c r="A16" s="56">
        <v>79300.17</v>
      </c>
      <c r="B16" s="56">
        <v>79300.17</v>
      </c>
    </row>
    <row r="17" spans="1:2" x14ac:dyDescent="0.25">
      <c r="A17" s="56">
        <v>30370.77</v>
      </c>
      <c r="B17" s="56">
        <v>30370.77</v>
      </c>
    </row>
    <row r="18" spans="1:2" x14ac:dyDescent="0.25">
      <c r="A18" s="56">
        <v>60429.41</v>
      </c>
      <c r="B18" s="56">
        <v>60075.07</v>
      </c>
    </row>
    <row r="19" spans="1:2" x14ac:dyDescent="0.25">
      <c r="A19" s="56">
        <v>60075.07</v>
      </c>
      <c r="B19" s="56">
        <v>85729.43</v>
      </c>
    </row>
    <row r="20" spans="1:2" x14ac:dyDescent="0.25">
      <c r="A20" s="56">
        <v>85729.43</v>
      </c>
      <c r="B20" s="56">
        <v>153599.94</v>
      </c>
    </row>
    <row r="21" spans="1:2" x14ac:dyDescent="0.25">
      <c r="A21" s="56">
        <v>218383.74</v>
      </c>
      <c r="B21" s="56">
        <v>218383.74</v>
      </c>
    </row>
    <row r="22" spans="1:2" x14ac:dyDescent="0.25">
      <c r="A22" s="56">
        <v>284124.39</v>
      </c>
      <c r="B22" s="56">
        <v>293181.13</v>
      </c>
    </row>
    <row r="23" spans="1:2" x14ac:dyDescent="0.25">
      <c r="B23" s="56">
        <v>284124.39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2019-08-27T00:43:30Z</cp:lastPrinted>
  <dcterms:created xsi:type="dcterms:W3CDTF">2018-05-22T01:14:50Z</dcterms:created>
  <dcterms:modified xsi:type="dcterms:W3CDTF">2021-08-27T06:58:51Z</dcterms:modified>
</cp:coreProperties>
</file>