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lak_da\Desktop\рабочие папки\Рабочие папки 2022\ОЗП, ОЗЦ, ООК, ОА\3119 Провода неизолированные\"/>
    </mc:Choice>
  </mc:AlternateContent>
  <bookViews>
    <workbookView xWindow="0" yWindow="60" windowWidth="14670" windowHeight="1269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P25" i="1"/>
  <c r="Q25" i="1" s="1"/>
  <c r="N25" i="1"/>
  <c r="M25" i="1"/>
  <c r="J25" i="1"/>
  <c r="G25" i="1"/>
  <c r="P24" i="1"/>
  <c r="Q24" i="1" s="1"/>
  <c r="N24" i="1"/>
  <c r="M24" i="1"/>
  <c r="J24" i="1"/>
  <c r="G24" i="1"/>
  <c r="P21" i="1"/>
  <c r="Q21" i="1" s="1"/>
  <c r="N21" i="1"/>
  <c r="M21" i="1"/>
  <c r="J21" i="1"/>
  <c r="I21" i="1"/>
  <c r="G21" i="1"/>
  <c r="P20" i="1"/>
  <c r="Q20" i="1" s="1"/>
  <c r="N20" i="1"/>
  <c r="M20" i="1"/>
  <c r="J20" i="1"/>
  <c r="I20" i="1"/>
  <c r="G20" i="1"/>
  <c r="P19" i="1"/>
  <c r="Q19" i="1" s="1"/>
  <c r="N19" i="1"/>
  <c r="M19" i="1"/>
  <c r="J19" i="1"/>
  <c r="I19" i="1"/>
  <c r="G19" i="1"/>
  <c r="P18" i="1"/>
  <c r="Q18" i="1" s="1"/>
  <c r="N18" i="1"/>
  <c r="M18" i="1"/>
  <c r="J18" i="1"/>
  <c r="I18" i="1"/>
  <c r="G18" i="1"/>
  <c r="P17" i="1"/>
  <c r="Q17" i="1" s="1"/>
  <c r="N17" i="1"/>
  <c r="M17" i="1"/>
  <c r="J17" i="1"/>
  <c r="I17" i="1"/>
  <c r="G17" i="1"/>
  <c r="P16" i="1"/>
  <c r="Q16" i="1" s="1"/>
  <c r="N16" i="1"/>
  <c r="M16" i="1"/>
  <c r="J16" i="1"/>
  <c r="I16" i="1"/>
  <c r="G16" i="1"/>
  <c r="P13" i="1"/>
  <c r="Q13" i="1" s="1"/>
  <c r="N13" i="1"/>
  <c r="M13" i="1"/>
  <c r="J13" i="1"/>
  <c r="I13" i="1"/>
  <c r="P12" i="1"/>
  <c r="Q12" i="1" s="1"/>
  <c r="N12" i="1"/>
  <c r="M12" i="1"/>
  <c r="J12" i="1"/>
  <c r="I12" i="1"/>
  <c r="P11" i="1"/>
  <c r="Q11" i="1" s="1"/>
  <c r="N11" i="1"/>
  <c r="M11" i="1"/>
  <c r="J11" i="1"/>
  <c r="I11" i="1"/>
  <c r="P10" i="1"/>
  <c r="Q10" i="1" s="1"/>
  <c r="N10" i="1"/>
  <c r="M10" i="1"/>
  <c r="J10" i="1"/>
  <c r="I10" i="1"/>
  <c r="Q26" i="1" l="1"/>
  <c r="G26" i="1"/>
  <c r="G14" i="1"/>
  <c r="G22" i="1"/>
  <c r="Q14" i="1"/>
  <c r="Q22" i="1"/>
  <c r="Q27" i="1" l="1"/>
  <c r="Q28" i="1" s="1"/>
  <c r="Q29" i="1" s="1"/>
  <c r="G27" i="1"/>
  <c r="F3" i="1" s="1"/>
  <c r="G28" i="1" l="1"/>
  <c r="G29" i="1" s="1"/>
</calcChain>
</file>

<file path=xl/sharedStrings.xml><?xml version="1.0" encoding="utf-8"?>
<sst xmlns="http://schemas.openxmlformats.org/spreadsheetml/2006/main" count="66" uniqueCount="38">
  <si>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</si>
  <si>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</si>
  <si>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</si>
  <si>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</si>
  <si>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</si>
  <si>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</si>
  <si>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</si>
  <si>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</si>
  <si>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</si>
  <si>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</si>
  <si>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</si>
  <si>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</si>
  <si>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</si>
  <si>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</si>
  <si>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</si>
  <si>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"ПЭС"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</si>
  <si>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</si>
  <si>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</si>
  <si>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</si>
  <si>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к Документации о закупке – Структура НМЦ (в т.ч. форма Коммерческого предложения)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</si>
  <si>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</si>
  <si>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</si>
  <si>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</t>
  </si>
  <si>
    <t>2. филиал АО "ДРСК" "Приморские электрические сети"</t>
  </si>
  <si>
    <t>1. филиал АО «ДРСК» «Амурские электрические сети»</t>
  </si>
  <si>
    <t>ИТОГО по филиалу "АЭС"</t>
  </si>
  <si>
    <t>Итого по филиалу "ЮЯЭС"</t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</si>
  <si>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АС-25/4,2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</si>
  <si>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АС-35/6,2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</si>
  <si>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АС-50/8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</si>
  <si>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АС-70/11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</si>
  <si>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АС-120/27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</si>
  <si>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АС-185/29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</si>
  <si>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АС-95/16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</si>
  <si>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АС-120/19</t>
    </r>
  </si>
  <si>
    <t>т.</t>
  </si>
  <si>
    <t>Провода неизолированные</t>
  </si>
  <si>
    <t>3. филиал АО «ДРСК» «Южно-Якутские электрические сети»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</si>
</sst>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46">
    <xf numFmtId="0" fontId="0" fillId="0" borderId="0" xfId="0"/>
    <xf numFmtId="0" fontId="7" fillId="0" borderId="0" xfId="0" applyFont="1"/>
    <xf numFmtId="0" fontId="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9" fillId="5" borderId="4" xfId="0" applyNumberFormat="1" applyFont="1" applyFill="1" applyBorder="1" applyAlignment="1">
      <alignment horizontal="left" vertical="top" wrapText="1"/>
    </xf>
    <xf numFmtId="3" fontId="9" fillId="5" borderId="4" xfId="0" applyNumberFormat="1" applyFont="1" applyFill="1" applyBorder="1" applyAlignment="1">
      <alignment horizontal="center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164" fontId="9" fillId="5" borderId="4" xfId="0" applyNumberFormat="1" applyFont="1" applyFill="1" applyBorder="1" applyAlignment="1">
      <alignment horizontal="center" vertical="top" wrapText="1"/>
    </xf>
    <xf numFmtId="4" fontId="8" fillId="5" borderId="4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/>
    <xf numFmtId="0" fontId="4" fillId="0" borderId="4" xfId="0" applyFont="1" applyBorder="1" applyAlignment="1">
      <alignment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7" fillId="5" borderId="26" xfId="0" applyFont="1" applyFill="1" applyBorder="1" applyAlignment="1">
      <alignment horizontal="center"/>
    </xf>
    <xf numFmtId="49" fontId="9" fillId="5" borderId="22" xfId="0" applyNumberFormat="1" applyFont="1" applyFill="1" applyBorder="1" applyAlignment="1">
      <alignment horizontal="left" vertical="top" wrapText="1"/>
    </xf>
    <xf numFmtId="49" fontId="2" fillId="2" borderId="21" xfId="0" applyNumberFormat="1" applyFont="1" applyFill="1" applyBorder="1" applyAlignment="1" applyProtection="1">
      <alignment horizontal="left" vertical="top" wrapText="1"/>
      <protection locked="0"/>
    </xf>
    <xf numFmtId="3" fontId="9" fillId="5" borderId="21" xfId="0" applyNumberFormat="1" applyFont="1" applyFill="1" applyBorder="1" applyAlignment="1">
      <alignment horizontal="center" vertical="top" wrapText="1"/>
    </xf>
    <xf numFmtId="4" fontId="9" fillId="5" borderId="21" xfId="0" applyNumberFormat="1" applyFont="1" applyFill="1" applyBorder="1" applyAlignment="1">
      <alignment horizontal="center" vertical="top" wrapText="1"/>
    </xf>
    <xf numFmtId="4" fontId="2" fillId="2" borderId="21" xfId="0" applyNumberFormat="1" applyFont="1" applyFill="1" applyBorder="1" applyAlignment="1" applyProtection="1">
      <alignment horizontal="center" vertical="top" wrapText="1"/>
      <protection locked="0"/>
    </xf>
    <xf numFmtId="164" fontId="9" fillId="5" borderId="21" xfId="0" applyNumberFormat="1" applyFont="1" applyFill="1" applyBorder="1" applyAlignment="1">
      <alignment horizontal="center" vertical="top" wrapText="1"/>
    </xf>
    <xf numFmtId="4" fontId="9" fillId="5" borderId="27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/>
    </xf>
    <xf numFmtId="49" fontId="9" fillId="5" borderId="29" xfId="0" applyNumberFormat="1" applyFont="1" applyFill="1" applyBorder="1" applyAlignment="1">
      <alignment horizontal="left" vertical="top" wrapText="1"/>
    </xf>
    <xf numFmtId="49" fontId="2" fillId="2" borderId="30" xfId="0" applyNumberFormat="1" applyFont="1" applyFill="1" applyBorder="1" applyAlignment="1" applyProtection="1">
      <alignment horizontal="left" vertical="top" wrapText="1"/>
      <protection locked="0"/>
    </xf>
    <xf numFmtId="3" fontId="9" fillId="5" borderId="30" xfId="0" applyNumberFormat="1" applyFont="1" applyFill="1" applyBorder="1" applyAlignment="1">
      <alignment horizontal="center" vertical="top" wrapText="1"/>
    </xf>
    <xf numFmtId="4" fontId="9" fillId="5" borderId="30" xfId="0" applyNumberFormat="1" applyFont="1" applyFill="1" applyBorder="1" applyAlignment="1">
      <alignment horizontal="center" vertical="top" wrapText="1"/>
    </xf>
    <xf numFmtId="4" fontId="2" fillId="2" borderId="30" xfId="0" applyNumberFormat="1" applyFont="1" applyFill="1" applyBorder="1" applyAlignment="1" applyProtection="1">
      <alignment horizontal="center" vertical="top" wrapText="1"/>
      <protection locked="0"/>
    </xf>
    <xf numFmtId="164" fontId="9" fillId="5" borderId="30" xfId="0" applyNumberFormat="1" applyFont="1" applyFill="1" applyBorder="1" applyAlignment="1">
      <alignment horizontal="center" vertical="top" wrapText="1"/>
    </xf>
    <xf numFmtId="49" fontId="2" fillId="2" borderId="31" xfId="0" applyNumberFormat="1" applyFont="1" applyFill="1" applyBorder="1" applyAlignment="1" applyProtection="1">
      <alignment horizontal="left" vertical="top" wrapText="1"/>
      <protection locked="0"/>
    </xf>
    <xf numFmtId="4" fontId="2" fillId="2" borderId="31" xfId="0" applyNumberFormat="1" applyFont="1" applyFill="1" applyBorder="1" applyAlignment="1" applyProtection="1">
      <alignment horizontal="center" vertical="top" wrapText="1"/>
      <protection locked="0"/>
    </xf>
    <xf numFmtId="4" fontId="8" fillId="5" borderId="34" xfId="0" applyNumberFormat="1" applyFont="1" applyFill="1" applyBorder="1" applyAlignment="1">
      <alignment horizontal="center" vertical="top" wrapText="1"/>
    </xf>
    <xf numFmtId="4" fontId="9" fillId="5" borderId="38" xfId="0" applyNumberFormat="1" applyFont="1" applyFill="1" applyBorder="1" applyAlignment="1">
      <alignment horizontal="center" vertical="top" wrapText="1"/>
    </xf>
    <xf numFmtId="4" fontId="8" fillId="5" borderId="38" xfId="0" applyNumberFormat="1" applyFont="1" applyFill="1" applyBorder="1" applyAlignment="1">
      <alignment horizontal="center" vertical="top" wrapText="1"/>
    </xf>
    <xf numFmtId="4" fontId="3" fillId="0" borderId="5" xfId="1" applyNumberFormat="1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4" fontId="8" fillId="4" borderId="47" xfId="0" applyNumberFormat="1" applyFont="1" applyFill="1" applyBorder="1" applyAlignment="1">
      <alignment horizontal="center" vertical="center" wrapText="1"/>
    </xf>
    <xf numFmtId="9" fontId="2" fillId="2" borderId="50" xfId="0" applyNumberFormat="1" applyFont="1" applyFill="1" applyBorder="1" applyAlignment="1" applyProtection="1">
      <alignment horizontal="center" vertical="top" wrapText="1"/>
    </xf>
    <xf numFmtId="4" fontId="9" fillId="4" borderId="25" xfId="0" applyNumberFormat="1" applyFont="1" applyFill="1" applyBorder="1" applyAlignment="1">
      <alignment horizontal="center" vertical="top" wrapText="1"/>
    </xf>
    <xf numFmtId="4" fontId="9" fillId="4" borderId="54" xfId="0" applyNumberFormat="1" applyFont="1" applyFill="1" applyBorder="1" applyAlignment="1">
      <alignment horizontal="center" vertical="top" wrapText="1"/>
    </xf>
    <xf numFmtId="4" fontId="6" fillId="0" borderId="5" xfId="1" applyNumberFormat="1" applyFont="1" applyBorder="1" applyAlignment="1">
      <alignment horizontal="right" vertical="top"/>
    </xf>
    <xf numFmtId="4" fontId="3" fillId="0" borderId="4" xfId="1" applyNumberFormat="1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4" fontId="5" fillId="4" borderId="47" xfId="0" applyNumberFormat="1" applyFont="1" applyFill="1" applyBorder="1" applyAlignment="1">
      <alignment horizontal="center" vertical="center" wrapText="1"/>
    </xf>
    <xf numFmtId="9" fontId="14" fillId="2" borderId="50" xfId="0" applyNumberFormat="1" applyFont="1" applyFill="1" applyBorder="1" applyAlignment="1" applyProtection="1">
      <alignment horizontal="center" vertical="top" wrapText="1"/>
    </xf>
    <xf numFmtId="4" fontId="4" fillId="4" borderId="25" xfId="0" applyNumberFormat="1" applyFont="1" applyFill="1" applyBorder="1" applyAlignment="1">
      <alignment horizontal="center" vertical="top" wrapText="1"/>
    </xf>
    <xf numFmtId="4" fontId="4" fillId="4" borderId="54" xfId="0" applyNumberFormat="1" applyFont="1" applyFill="1" applyBorder="1" applyAlignment="1">
      <alignment horizontal="center" vertical="top" wrapText="1"/>
    </xf>
    <xf numFmtId="0" fontId="9" fillId="0" borderId="56" xfId="0" applyFont="1" applyBorder="1" applyAlignment="1">
      <alignment horizontal="center" vertical="top" wrapText="1"/>
    </xf>
    <xf numFmtId="4" fontId="14" fillId="5" borderId="61" xfId="0" applyNumberFormat="1" applyFont="1" applyFill="1" applyBorder="1" applyAlignment="1" applyProtection="1">
      <alignment horizontal="center" vertical="center" wrapText="1"/>
    </xf>
    <xf numFmtId="4" fontId="13" fillId="5" borderId="66" xfId="0" applyNumberFormat="1" applyFont="1" applyFill="1" applyBorder="1" applyAlignment="1" applyProtection="1">
      <alignment horizontal="center" vertical="top" wrapText="1"/>
    </xf>
    <xf numFmtId="4" fontId="14" fillId="5" borderId="69" xfId="0" applyNumberFormat="1" applyFont="1" applyFill="1" applyBorder="1" applyAlignment="1" applyProtection="1">
      <alignment horizontal="center" vertical="center" wrapText="1"/>
    </xf>
    <xf numFmtId="0" fontId="4" fillId="0" borderId="71" xfId="0" applyFont="1" applyBorder="1" applyAlignment="1">
      <alignment horizontal="center"/>
    </xf>
    <xf numFmtId="4" fontId="14" fillId="5" borderId="73" xfId="0" applyNumberFormat="1" applyFont="1" applyFill="1" applyBorder="1" applyAlignment="1" applyProtection="1">
      <alignment horizontal="center" vertical="top" wrapText="1"/>
    </xf>
    <xf numFmtId="4" fontId="13" fillId="5" borderId="75" xfId="0" applyNumberFormat="1" applyFont="1" applyFill="1" applyBorder="1" applyAlignment="1" applyProtection="1">
      <alignment horizontal="center" vertical="top" wrapText="1"/>
    </xf>
    <xf numFmtId="0" fontId="8" fillId="2" borderId="43" xfId="0" applyFont="1" applyFill="1" applyBorder="1" applyAlignment="1"/>
    <xf numFmtId="0" fontId="4" fillId="2" borderId="74" xfId="0" applyFont="1" applyFill="1" applyBorder="1" applyAlignment="1">
      <alignment horizontal="center"/>
    </xf>
    <xf numFmtId="0" fontId="4" fillId="0" borderId="74" xfId="0" applyFont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" fontId="14" fillId="4" borderId="48" xfId="0" applyNumberFormat="1" applyFont="1" applyFill="1" applyBorder="1" applyAlignment="1" applyProtection="1">
      <alignment horizontal="right" vertical="top" wrapText="1"/>
    </xf>
    <xf numFmtId="4" fontId="14" fillId="4" borderId="49" xfId="0" applyNumberFormat="1" applyFont="1" applyFill="1" applyBorder="1" applyAlignment="1" applyProtection="1">
      <alignment horizontal="right" vertical="top" wrapText="1"/>
    </xf>
    <xf numFmtId="4" fontId="2" fillId="4" borderId="48" xfId="0" applyNumberFormat="1" applyFont="1" applyFill="1" applyBorder="1" applyAlignment="1" applyProtection="1">
      <alignment horizontal="right" vertical="top" wrapText="1"/>
    </xf>
    <xf numFmtId="4" fontId="2" fillId="4" borderId="49" xfId="0" applyNumberFormat="1" applyFont="1" applyFill="1" applyBorder="1" applyAlignment="1" applyProtection="1">
      <alignment horizontal="right" vertical="top" wrapText="1"/>
    </xf>
    <xf numFmtId="4" fontId="14" fillId="4" borderId="51" xfId="0" applyNumberFormat="1" applyFont="1" applyFill="1" applyBorder="1" applyAlignment="1" applyProtection="1">
      <alignment horizontal="right" vertical="top" wrapText="1"/>
    </xf>
    <xf numFmtId="4" fontId="14" fillId="4" borderId="52" xfId="0" applyNumberFormat="1" applyFont="1" applyFill="1" applyBorder="1" applyAlignment="1" applyProtection="1">
      <alignment horizontal="right" vertical="top" wrapText="1"/>
    </xf>
    <xf numFmtId="4" fontId="14" fillId="4" borderId="53" xfId="0" applyNumberFormat="1" applyFont="1" applyFill="1" applyBorder="1" applyAlignment="1" applyProtection="1">
      <alignment horizontal="right" vertical="top" wrapText="1"/>
    </xf>
    <xf numFmtId="4" fontId="2" fillId="4" borderId="51" xfId="0" applyNumberFormat="1" applyFont="1" applyFill="1" applyBorder="1" applyAlignment="1" applyProtection="1">
      <alignment horizontal="right" vertical="top" wrapText="1"/>
    </xf>
    <xf numFmtId="4" fontId="2" fillId="4" borderId="52" xfId="0" applyNumberFormat="1" applyFont="1" applyFill="1" applyBorder="1" applyAlignment="1" applyProtection="1">
      <alignment horizontal="right" vertical="top" wrapText="1"/>
    </xf>
    <xf numFmtId="4" fontId="2" fillId="4" borderId="53" xfId="0" applyNumberFormat="1" applyFont="1" applyFill="1" applyBorder="1" applyAlignment="1" applyProtection="1">
      <alignment horizontal="right" vertical="top" wrapText="1"/>
    </xf>
    <xf numFmtId="0" fontId="5" fillId="6" borderId="76" xfId="0" applyFont="1" applyFill="1" applyBorder="1" applyAlignment="1">
      <alignment horizontal="center"/>
    </xf>
    <xf numFmtId="0" fontId="5" fillId="6" borderId="55" xfId="0" applyFont="1" applyFill="1" applyBorder="1" applyAlignment="1">
      <alignment horizontal="center"/>
    </xf>
    <xf numFmtId="0" fontId="5" fillId="6" borderId="59" xfId="0" applyFont="1" applyFill="1" applyBorder="1" applyAlignment="1">
      <alignment horizontal="center"/>
    </xf>
    <xf numFmtId="0" fontId="5" fillId="6" borderId="68" xfId="0" applyFont="1" applyFill="1" applyBorder="1" applyAlignment="1">
      <alignment horizontal="center"/>
    </xf>
    <xf numFmtId="0" fontId="8" fillId="6" borderId="41" xfId="0" applyFont="1" applyFill="1" applyBorder="1" applyAlignment="1">
      <alignment horizontal="center"/>
    </xf>
    <xf numFmtId="0" fontId="8" fillId="6" borderId="37" xfId="0" applyFont="1" applyFill="1" applyBorder="1" applyAlignment="1">
      <alignment horizontal="center"/>
    </xf>
    <xf numFmtId="0" fontId="8" fillId="6" borderId="42" xfId="0" applyFont="1" applyFill="1" applyBorder="1" applyAlignment="1">
      <alignment horizontal="center"/>
    </xf>
    <xf numFmtId="0" fontId="5" fillId="0" borderId="77" xfId="0" applyFont="1" applyBorder="1" applyAlignment="1">
      <alignment horizontal="left"/>
    </xf>
    <xf numFmtId="0" fontId="4" fillId="0" borderId="63" xfId="0" applyFont="1" applyBorder="1" applyAlignment="1">
      <alignment horizontal="left"/>
    </xf>
    <xf numFmtId="0" fontId="4" fillId="0" borderId="78" xfId="0" applyFont="1" applyBorder="1" applyAlignment="1">
      <alignment horizontal="left"/>
    </xf>
    <xf numFmtId="0" fontId="4" fillId="0" borderId="79" xfId="0" applyFont="1" applyBorder="1" applyAlignment="1">
      <alignment horizontal="left"/>
    </xf>
    <xf numFmtId="0" fontId="12" fillId="5" borderId="41" xfId="0" applyFont="1" applyFill="1" applyBorder="1" applyAlignment="1">
      <alignment horizontal="left"/>
    </xf>
    <xf numFmtId="0" fontId="12" fillId="5" borderId="37" xfId="0" applyFont="1" applyFill="1" applyBorder="1" applyAlignment="1">
      <alignment horizontal="left"/>
    </xf>
    <xf numFmtId="0" fontId="12" fillId="5" borderId="42" xfId="0" applyFont="1" applyFill="1" applyBorder="1" applyAlignment="1">
      <alignment horizontal="left"/>
    </xf>
    <xf numFmtId="4" fontId="13" fillId="4" borderId="44" xfId="0" applyNumberFormat="1" applyFont="1" applyFill="1" applyBorder="1" applyAlignment="1" applyProtection="1">
      <alignment horizontal="right" vertical="center" wrapText="1"/>
    </xf>
    <xf numFmtId="4" fontId="13" fillId="4" borderId="45" xfId="0" applyNumberFormat="1" applyFont="1" applyFill="1" applyBorder="1" applyAlignment="1" applyProtection="1">
      <alignment horizontal="right" vertical="center" wrapText="1"/>
    </xf>
    <xf numFmtId="4" fontId="13" fillId="4" borderId="46" xfId="0" applyNumberFormat="1" applyFont="1" applyFill="1" applyBorder="1" applyAlignment="1" applyProtection="1">
      <alignment horizontal="right" vertical="center" wrapText="1"/>
    </xf>
    <xf numFmtId="4" fontId="1" fillId="4" borderId="44" xfId="0" applyNumberFormat="1" applyFont="1" applyFill="1" applyBorder="1" applyAlignment="1" applyProtection="1">
      <alignment horizontal="right" vertical="center" wrapText="1"/>
    </xf>
    <xf numFmtId="4" fontId="1" fillId="4" borderId="45" xfId="0" applyNumberFormat="1" applyFont="1" applyFill="1" applyBorder="1" applyAlignment="1" applyProtection="1">
      <alignment horizontal="right" vertical="center" wrapText="1"/>
    </xf>
    <xf numFmtId="4" fontId="1" fillId="4" borderId="46" xfId="0" applyNumberFormat="1" applyFont="1" applyFill="1" applyBorder="1" applyAlignment="1" applyProtection="1">
      <alignment horizontal="right" vertical="center" wrapText="1"/>
    </xf>
    <xf numFmtId="0" fontId="5" fillId="6" borderId="67" xfId="0" applyFont="1" applyFill="1" applyBorder="1" applyAlignment="1">
      <alignment horizontal="center"/>
    </xf>
    <xf numFmtId="0" fontId="8" fillId="6" borderId="24" xfId="0" applyFont="1" applyFill="1" applyBorder="1" applyAlignment="1">
      <alignment horizontal="center"/>
    </xf>
    <xf numFmtId="0" fontId="8" fillId="6" borderId="36" xfId="0" applyFont="1" applyFill="1" applyBorder="1" applyAlignment="1">
      <alignment horizontal="center"/>
    </xf>
    <xf numFmtId="0" fontId="5" fillId="6" borderId="62" xfId="0" applyFont="1" applyFill="1" applyBorder="1" applyAlignment="1">
      <alignment horizontal="left"/>
    </xf>
    <xf numFmtId="0" fontId="4" fillId="6" borderId="63" xfId="0" applyFont="1" applyFill="1" applyBorder="1" applyAlignment="1">
      <alignment horizontal="left"/>
    </xf>
    <xf numFmtId="0" fontId="4" fillId="6" borderId="64" xfId="0" applyFont="1" applyFill="1" applyBorder="1" applyAlignment="1">
      <alignment horizontal="left"/>
    </xf>
    <xf numFmtId="0" fontId="4" fillId="6" borderId="65" xfId="0" applyFont="1" applyFill="1" applyBorder="1" applyAlignment="1">
      <alignment horizontal="left"/>
    </xf>
    <xf numFmtId="0" fontId="8" fillId="5" borderId="39" xfId="0" applyFont="1" applyFill="1" applyBorder="1" applyAlignment="1">
      <alignment horizontal="left"/>
    </xf>
    <xf numFmtId="0" fontId="7" fillId="5" borderId="35" xfId="0" applyFont="1" applyFill="1" applyBorder="1" applyAlignment="1">
      <alignment horizontal="left"/>
    </xf>
    <xf numFmtId="0" fontId="7" fillId="5" borderId="40" xfId="0" applyFont="1" applyFill="1" applyBorder="1" applyAlignment="1">
      <alignment horizontal="left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5" fillId="6" borderId="57" xfId="0" applyFont="1" applyFill="1" applyBorder="1" applyAlignment="1">
      <alignment horizontal="center" vertical="center" wrapText="1"/>
    </xf>
    <xf numFmtId="0" fontId="5" fillId="6" borderId="60" xfId="0" applyFont="1" applyFill="1" applyBorder="1" applyAlignment="1">
      <alignment horizontal="center" vertical="center" wrapText="1"/>
    </xf>
    <xf numFmtId="0" fontId="5" fillId="6" borderId="58" xfId="0" applyFont="1" applyFill="1" applyBorder="1" applyAlignment="1">
      <alignment horizontal="center" vertical="center" wrapText="1"/>
    </xf>
    <xf numFmtId="0" fontId="5" fillId="6" borderId="70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5" fillId="6" borderId="72" xfId="0" applyFont="1" applyFill="1" applyBorder="1" applyAlignment="1">
      <alignment horizontal="left"/>
    </xf>
    <xf numFmtId="0" fontId="5" fillId="6" borderId="63" xfId="0" applyFont="1" applyFill="1" applyBorder="1" applyAlignment="1">
      <alignment horizontal="left"/>
    </xf>
    <xf numFmtId="0" fontId="5" fillId="6" borderId="65" xfId="0" applyFont="1" applyFill="1" applyBorder="1" applyAlignment="1">
      <alignment horizontal="left"/>
    </xf>
    <xf numFmtId="0" fontId="8" fillId="5" borderId="32" xfId="0" applyFont="1" applyFill="1" applyBorder="1" applyAlignment="1">
      <alignment horizontal="left"/>
    </xf>
    <xf numFmtId="0" fontId="7" fillId="5" borderId="33" xfId="0" applyFont="1" applyFill="1" applyBorder="1" applyAlignment="1">
      <alignment horizontal="left"/>
    </xf>
    <xf numFmtId="0" fontId="7" fillId="5" borderId="29" xfId="0" applyFont="1" applyFill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justify" vertical="top" wrapText="1"/>
    </xf>
    <xf numFmtId="165" fontId="6" fillId="0" borderId="5" xfId="1" applyNumberFormat="1" applyFont="1" applyBorder="1" applyAlignment="1">
      <alignment horizontal="right" vertical="top"/>
    </xf>
    <xf numFmtId="166" fontId="6" fillId="0" borderId="5" xfId="1" applyNumberFormat="1" applyFont="1" applyBorder="1" applyAlignment="1">
      <alignment horizontal="right" vertical="top"/>
    </xf>
    <xf numFmtId="2" fontId="6" fillId="0" borderId="5" xfId="1" applyNumberFormat="1" applyFont="1" applyBorder="1" applyAlignment="1">
      <alignment horizontal="right" vertical="top"/>
    </xf>
    <xf numFmtId="164" fontId="16" fillId="0" borderId="4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9"/>
  <sheetViews>
    <sheetView tabSelected="1" topLeftCell="A8" zoomScaleNormal="100" workbookViewId="0">
      <selection activeCell="C20" sqref="C20"/>
    </sheetView>
  </sheetViews>
  <sheetFormatPr defaultRowHeight="15.75" x14ac:dyDescent="0.25"/>
  <cols>
    <col min="1" max="1" width="4.5703125" style="1" customWidth="1"/>
    <col min="2" max="2" width="9.140625" style="1" customWidth="1"/>
    <col min="3" max="3" width="49.7109375" style="1" customWidth="1"/>
    <col min="4" max="4" width="7.140625" style="1" customWidth="1"/>
    <col min="5" max="5" width="17.140625" style="1" customWidth="1"/>
    <col min="6" max="6" width="16.7109375" style="1" customWidth="1"/>
    <col min="7" max="7" width="22.85546875" style="1" customWidth="1"/>
    <col min="8" max="9" width="9.140625" style="1"/>
    <col min="10" max="10" width="39" style="1" customWidth="1"/>
    <col min="11" max="11" width="21.28515625" style="1" customWidth="1"/>
    <col min="12" max="12" width="23.5703125" style="1" customWidth="1"/>
    <col min="13" max="13" width="7.28515625" style="1" customWidth="1"/>
    <col min="14" max="14" width="15" style="1" customWidth="1"/>
    <col min="15" max="15" width="13.85546875" style="1" customWidth="1"/>
    <col min="16" max="16" width="11.5703125" style="1" customWidth="1"/>
    <col min="17" max="17" width="22.7109375" style="1" customWidth="1"/>
    <col min="18" max="16384" width="9.140625" style="1"/>
  </cols>
  <sheetData>
    <row r="1" spans="1:27" ht="34.5" customHeight="1" x14ac:dyDescent="0.25">
      <c r="B1" s="137" t="s">
        <v>19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6.5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customFormat="1" ht="34.5" customHeight="1" thickBot="1" x14ac:dyDescent="0.3">
      <c r="B3" s="138" t="s">
        <v>10</v>
      </c>
      <c r="C3" s="139"/>
      <c r="D3" s="139"/>
      <c r="E3" s="140"/>
      <c r="F3" s="13">
        <f>G27</f>
        <v>3933865.1491799997</v>
      </c>
      <c r="G3" s="14" t="s">
        <v>2</v>
      </c>
      <c r="H3" s="11"/>
      <c r="I3" s="120" t="s">
        <v>16</v>
      </c>
      <c r="J3" s="121"/>
      <c r="K3" s="121"/>
      <c r="L3" s="121"/>
      <c r="M3" s="121"/>
      <c r="N3" s="121"/>
      <c r="O3" s="121"/>
      <c r="P3" s="121"/>
      <c r="Q3" s="122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customFormat="1" ht="33.75" customHeight="1" x14ac:dyDescent="0.25">
      <c r="B4" s="141" t="s">
        <v>36</v>
      </c>
      <c r="C4" s="141"/>
      <c r="D4" s="141"/>
      <c r="E4" s="141"/>
      <c r="F4" s="141"/>
      <c r="G4" s="141"/>
      <c r="H4" s="11"/>
      <c r="I4" s="136" t="s">
        <v>17</v>
      </c>
      <c r="J4" s="136"/>
      <c r="K4" s="136"/>
      <c r="L4" s="136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customFormat="1" ht="21.75" customHeight="1" x14ac:dyDescent="0.25">
      <c r="B5" s="11"/>
      <c r="C5" s="11"/>
      <c r="D5" s="11"/>
      <c r="E5" s="11"/>
      <c r="F5" s="11"/>
      <c r="G5" s="11"/>
      <c r="H5" s="11"/>
      <c r="I5" s="12" t="s">
        <v>18</v>
      </c>
      <c r="J5" s="12"/>
      <c r="K5" s="12"/>
      <c r="L5" s="1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ht="16.5" thickBot="1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32.25" customHeight="1" thickBot="1" x14ac:dyDescent="0.3">
      <c r="B7" s="115" t="s">
        <v>11</v>
      </c>
      <c r="C7" s="116"/>
      <c r="D7" s="117"/>
      <c r="E7" s="117"/>
      <c r="F7" s="118"/>
      <c r="G7" s="119"/>
      <c r="H7" s="4"/>
      <c r="I7" s="120" t="s">
        <v>22</v>
      </c>
      <c r="J7" s="121"/>
      <c r="K7" s="121"/>
      <c r="L7" s="121"/>
      <c r="M7" s="121"/>
      <c r="N7" s="121"/>
      <c r="O7" s="121"/>
      <c r="P7" s="121"/>
      <c r="Q7" s="122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82.25" customHeight="1" thickBot="1" x14ac:dyDescent="0.3">
      <c r="B8" s="55" t="s">
        <v>3</v>
      </c>
      <c r="C8" s="56" t="s">
        <v>0</v>
      </c>
      <c r="D8" s="56" t="s">
        <v>7</v>
      </c>
      <c r="E8" s="57" t="s">
        <v>8</v>
      </c>
      <c r="F8" s="57" t="s">
        <v>4</v>
      </c>
      <c r="G8" s="58" t="s">
        <v>9</v>
      </c>
      <c r="H8" s="21"/>
      <c r="I8" s="17" t="s">
        <v>3</v>
      </c>
      <c r="J8" s="18" t="s">
        <v>1</v>
      </c>
      <c r="K8" s="22" t="s">
        <v>20</v>
      </c>
      <c r="L8" s="23" t="s">
        <v>21</v>
      </c>
      <c r="M8" s="18" t="s">
        <v>7</v>
      </c>
      <c r="N8" s="19" t="s">
        <v>8</v>
      </c>
      <c r="O8" s="19" t="s">
        <v>12</v>
      </c>
      <c r="P8" s="19" t="s">
        <v>4</v>
      </c>
      <c r="Q8" s="20" t="s">
        <v>13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6.5" thickBot="1" x14ac:dyDescent="0.3">
      <c r="A9" s="5"/>
      <c r="B9" s="123" t="s">
        <v>24</v>
      </c>
      <c r="C9" s="124"/>
      <c r="D9" s="124"/>
      <c r="E9" s="125"/>
      <c r="F9" s="124"/>
      <c r="G9" s="126"/>
      <c r="H9" s="24"/>
      <c r="I9" s="127" t="s">
        <v>24</v>
      </c>
      <c r="J9" s="128"/>
      <c r="K9" s="128"/>
      <c r="L9" s="128"/>
      <c r="M9" s="128"/>
      <c r="N9" s="128"/>
      <c r="O9" s="128"/>
      <c r="P9" s="128"/>
      <c r="Q9" s="129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9.5" customHeight="1" x14ac:dyDescent="0.25">
      <c r="A10" s="5"/>
      <c r="B10" s="67">
        <v>1</v>
      </c>
      <c r="C10" s="73" t="s">
        <v>27</v>
      </c>
      <c r="D10" s="74" t="s">
        <v>35</v>
      </c>
      <c r="E10" s="46">
        <v>284389.3</v>
      </c>
      <c r="F10" s="33">
        <v>0.5</v>
      </c>
      <c r="G10" s="66">
        <f>E10*F10</f>
        <v>142194.65</v>
      </c>
      <c r="H10" s="3"/>
      <c r="I10" s="25">
        <f>B10</f>
        <v>1</v>
      </c>
      <c r="J10" s="26" t="str">
        <f>C10</f>
        <v>Провод неизолированный АС-25/4,2</v>
      </c>
      <c r="K10" s="27"/>
      <c r="L10" s="27"/>
      <c r="M10" s="28" t="str">
        <f>D10</f>
        <v>т.</v>
      </c>
      <c r="N10" s="29">
        <f>E10</f>
        <v>284389.3</v>
      </c>
      <c r="O10" s="30"/>
      <c r="P10" s="31">
        <f>F10</f>
        <v>0.5</v>
      </c>
      <c r="Q10" s="32">
        <f>O10*P10</f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8" customHeight="1" x14ac:dyDescent="0.25">
      <c r="A11" s="5"/>
      <c r="B11" s="67">
        <v>2</v>
      </c>
      <c r="C11" s="73" t="s">
        <v>28</v>
      </c>
      <c r="D11" s="74" t="s">
        <v>35</v>
      </c>
      <c r="E11" s="46">
        <v>284389.3</v>
      </c>
      <c r="F11" s="33">
        <v>1.2509999999999999</v>
      </c>
      <c r="G11" s="64">
        <f t="shared" ref="G11:G13" si="0">E11*F11</f>
        <v>355771.01429999998</v>
      </c>
      <c r="H11" s="3"/>
      <c r="I11" s="34">
        <f t="shared" ref="I11:J13" si="1">B11</f>
        <v>2</v>
      </c>
      <c r="J11" s="35" t="str">
        <f t="shared" si="1"/>
        <v>Провод неизолированный АС-35/6,2</v>
      </c>
      <c r="K11" s="36"/>
      <c r="L11" s="36"/>
      <c r="M11" s="37" t="str">
        <f t="shared" ref="M11:N24" si="2">D11</f>
        <v>т.</v>
      </c>
      <c r="N11" s="38">
        <f t="shared" si="2"/>
        <v>284389.3</v>
      </c>
      <c r="O11" s="39"/>
      <c r="P11" s="40">
        <f t="shared" ref="P11:P24" si="3">F11</f>
        <v>1.2509999999999999</v>
      </c>
      <c r="Q11" s="32">
        <f t="shared" ref="Q11:Q13" si="4">O11*P11</f>
        <v>0</v>
      </c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x14ac:dyDescent="0.25">
      <c r="A12" s="5"/>
      <c r="B12" s="67">
        <v>3</v>
      </c>
      <c r="C12" s="73" t="s">
        <v>29</v>
      </c>
      <c r="D12" s="74" t="s">
        <v>35</v>
      </c>
      <c r="E12" s="46">
        <v>284389.27</v>
      </c>
      <c r="F12" s="33">
        <v>1.0569999999999999</v>
      </c>
      <c r="G12" s="64">
        <f t="shared" si="0"/>
        <v>300599.45838999999</v>
      </c>
      <c r="H12" s="3"/>
      <c r="I12" s="34">
        <f t="shared" si="1"/>
        <v>3</v>
      </c>
      <c r="J12" s="35" t="str">
        <f t="shared" si="1"/>
        <v>Провод неизолированный АС-50/8</v>
      </c>
      <c r="K12" s="36"/>
      <c r="L12" s="36"/>
      <c r="M12" s="37" t="str">
        <f t="shared" si="2"/>
        <v>т.</v>
      </c>
      <c r="N12" s="38">
        <f t="shared" si="2"/>
        <v>284389.27</v>
      </c>
      <c r="O12" s="39"/>
      <c r="P12" s="40">
        <f t="shared" si="3"/>
        <v>1.0569999999999999</v>
      </c>
      <c r="Q12" s="32">
        <f t="shared" si="4"/>
        <v>0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21" customHeight="1" x14ac:dyDescent="0.25">
      <c r="A13" s="5"/>
      <c r="B13" s="67">
        <v>4</v>
      </c>
      <c r="C13" s="73" t="s">
        <v>30</v>
      </c>
      <c r="D13" s="74" t="s">
        <v>35</v>
      </c>
      <c r="E13" s="54">
        <v>284389.3</v>
      </c>
      <c r="F13" s="33">
        <v>3.8650000000000002</v>
      </c>
      <c r="G13" s="64">
        <f t="shared" si="0"/>
        <v>1099164.6444999999</v>
      </c>
      <c r="H13" s="3"/>
      <c r="I13" s="34">
        <f t="shared" si="1"/>
        <v>4</v>
      </c>
      <c r="J13" s="35" t="str">
        <f t="shared" si="1"/>
        <v>Провод неизолированный АС-70/11</v>
      </c>
      <c r="K13" s="36"/>
      <c r="L13" s="36"/>
      <c r="M13" s="37" t="str">
        <f t="shared" si="2"/>
        <v>т.</v>
      </c>
      <c r="N13" s="38">
        <f t="shared" si="2"/>
        <v>284389.3</v>
      </c>
      <c r="O13" s="39"/>
      <c r="P13" s="40">
        <f t="shared" si="3"/>
        <v>3.8650000000000002</v>
      </c>
      <c r="Q13" s="32">
        <f t="shared" si="4"/>
        <v>0</v>
      </c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6.5" thickBot="1" x14ac:dyDescent="0.3">
      <c r="B14" s="130" t="s">
        <v>25</v>
      </c>
      <c r="C14" s="131"/>
      <c r="D14" s="131"/>
      <c r="E14" s="131"/>
      <c r="F14" s="132"/>
      <c r="G14" s="65">
        <f>SUM(G10:G13)</f>
        <v>1897729.7671899998</v>
      </c>
      <c r="H14" s="63"/>
      <c r="I14" s="133" t="s">
        <v>25</v>
      </c>
      <c r="J14" s="134"/>
      <c r="K14" s="134"/>
      <c r="L14" s="134"/>
      <c r="M14" s="134"/>
      <c r="N14" s="134"/>
      <c r="O14" s="134"/>
      <c r="P14" s="135"/>
      <c r="Q14" s="43">
        <f>SUM(Q10:Q13)</f>
        <v>0</v>
      </c>
    </row>
    <row r="15" spans="1:27" x14ac:dyDescent="0.25">
      <c r="B15" s="105" t="s">
        <v>23</v>
      </c>
      <c r="C15" s="86"/>
      <c r="D15" s="86"/>
      <c r="E15" s="87"/>
      <c r="F15" s="86"/>
      <c r="G15" s="88"/>
      <c r="H15" s="15"/>
      <c r="I15" s="106" t="s">
        <v>23</v>
      </c>
      <c r="J15" s="106"/>
      <c r="K15" s="106"/>
      <c r="L15" s="106"/>
      <c r="M15" s="106"/>
      <c r="N15" s="106"/>
      <c r="O15" s="106"/>
      <c r="P15" s="106"/>
      <c r="Q15" s="107"/>
    </row>
    <row r="16" spans="1:27" x14ac:dyDescent="0.25">
      <c r="B16" s="72">
        <v>1</v>
      </c>
      <c r="C16" s="73" t="s">
        <v>31</v>
      </c>
      <c r="D16" s="74" t="s">
        <v>35</v>
      </c>
      <c r="E16" s="54">
        <v>280018.64</v>
      </c>
      <c r="F16" s="145">
        <v>0.112</v>
      </c>
      <c r="G16" s="64">
        <f>E16*F16</f>
        <v>31362.087680000001</v>
      </c>
      <c r="H16" s="3"/>
      <c r="I16" s="34">
        <f>B16</f>
        <v>1</v>
      </c>
      <c r="J16" s="35" t="str">
        <f>C16</f>
        <v>Провод неизолированный АС-120/27</v>
      </c>
      <c r="K16" s="41"/>
      <c r="L16" s="41"/>
      <c r="M16" s="37" t="str">
        <f>D16</f>
        <v>т.</v>
      </c>
      <c r="N16" s="38">
        <f>E16</f>
        <v>280018.64</v>
      </c>
      <c r="O16" s="42"/>
      <c r="P16" s="40">
        <f>F16</f>
        <v>0.112</v>
      </c>
      <c r="Q16" s="44">
        <f t="shared" ref="Q16:Q21" si="5">O16*P16</f>
        <v>0</v>
      </c>
    </row>
    <row r="17" spans="2:17" x14ac:dyDescent="0.25">
      <c r="B17" s="72">
        <v>2</v>
      </c>
      <c r="C17" s="73" t="s">
        <v>32</v>
      </c>
      <c r="D17" s="74" t="s">
        <v>35</v>
      </c>
      <c r="E17" s="54">
        <v>280018.94</v>
      </c>
      <c r="F17" s="145">
        <v>0.1</v>
      </c>
      <c r="G17" s="64">
        <f>E17*F17</f>
        <v>28001.894</v>
      </c>
      <c r="H17" s="3"/>
      <c r="I17" s="34">
        <f t="shared" ref="I17:I21" si="6">B17</f>
        <v>2</v>
      </c>
      <c r="J17" s="35" t="str">
        <f>C17</f>
        <v>Провод неизолированный АС-185/29</v>
      </c>
      <c r="K17" s="41"/>
      <c r="L17" s="41"/>
      <c r="M17" s="37" t="str">
        <f>D17</f>
        <v>т.</v>
      </c>
      <c r="N17" s="38">
        <f>E17</f>
        <v>280018.94</v>
      </c>
      <c r="O17" s="42"/>
      <c r="P17" s="40">
        <f>F17</f>
        <v>0.1</v>
      </c>
      <c r="Q17" s="44">
        <f t="shared" si="5"/>
        <v>0</v>
      </c>
    </row>
    <row r="18" spans="2:17" x14ac:dyDescent="0.25">
      <c r="B18" s="72">
        <v>3</v>
      </c>
      <c r="C18" s="73" t="s">
        <v>33</v>
      </c>
      <c r="D18" s="74" t="s">
        <v>35</v>
      </c>
      <c r="E18" s="54">
        <v>280018.64</v>
      </c>
      <c r="F18" s="145">
        <v>1.28</v>
      </c>
      <c r="G18" s="64">
        <f>E18*F18</f>
        <v>358423.85920000001</v>
      </c>
      <c r="H18" s="3"/>
      <c r="I18" s="34">
        <f t="shared" si="6"/>
        <v>3</v>
      </c>
      <c r="J18" s="35" t="str">
        <f>C18</f>
        <v>Провод неизолированный АС-95/16</v>
      </c>
      <c r="K18" s="41"/>
      <c r="L18" s="41"/>
      <c r="M18" s="37" t="str">
        <f>D18</f>
        <v>т.</v>
      </c>
      <c r="N18" s="38">
        <f>E18</f>
        <v>280018.64</v>
      </c>
      <c r="O18" s="42"/>
      <c r="P18" s="40">
        <f>F18</f>
        <v>1.28</v>
      </c>
      <c r="Q18" s="44">
        <f t="shared" si="5"/>
        <v>0</v>
      </c>
    </row>
    <row r="19" spans="2:17" x14ac:dyDescent="0.25">
      <c r="B19" s="72">
        <v>4</v>
      </c>
      <c r="C19" s="16" t="s">
        <v>28</v>
      </c>
      <c r="D19" s="74" t="s">
        <v>35</v>
      </c>
      <c r="E19" s="54">
        <v>280018.64</v>
      </c>
      <c r="F19" s="145">
        <v>0.223</v>
      </c>
      <c r="G19" s="64">
        <f>E19*F19</f>
        <v>62444.156720000006</v>
      </c>
      <c r="H19" s="3"/>
      <c r="I19" s="34">
        <f t="shared" si="6"/>
        <v>4</v>
      </c>
      <c r="J19" s="35" t="str">
        <f>C19</f>
        <v>Провод неизолированный АС-35/6,2</v>
      </c>
      <c r="K19" s="41"/>
      <c r="L19" s="41"/>
      <c r="M19" s="37" t="str">
        <f>D19</f>
        <v>т.</v>
      </c>
      <c r="N19" s="38">
        <f>E19</f>
        <v>280018.64</v>
      </c>
      <c r="O19" s="42"/>
      <c r="P19" s="40">
        <f>F19</f>
        <v>0.223</v>
      </c>
      <c r="Q19" s="44">
        <f t="shared" si="5"/>
        <v>0</v>
      </c>
    </row>
    <row r="20" spans="2:17" x14ac:dyDescent="0.25">
      <c r="B20" s="72">
        <v>5</v>
      </c>
      <c r="C20" s="16" t="s">
        <v>29</v>
      </c>
      <c r="D20" s="74" t="s">
        <v>35</v>
      </c>
      <c r="E20" s="54">
        <v>280018.64</v>
      </c>
      <c r="F20" s="145">
        <v>3.3330000000000002</v>
      </c>
      <c r="G20" s="64">
        <f>E20*F20</f>
        <v>933302.12712000008</v>
      </c>
      <c r="H20" s="3"/>
      <c r="I20" s="34">
        <f t="shared" si="6"/>
        <v>5</v>
      </c>
      <c r="J20" s="35" t="str">
        <f>C20</f>
        <v>Провод неизолированный АС-50/8</v>
      </c>
      <c r="K20" s="41"/>
      <c r="L20" s="41"/>
      <c r="M20" s="37" t="str">
        <f>D20</f>
        <v>т.</v>
      </c>
      <c r="N20" s="38">
        <f>E20</f>
        <v>280018.64</v>
      </c>
      <c r="O20" s="42"/>
      <c r="P20" s="40">
        <f>F20</f>
        <v>3.3330000000000002</v>
      </c>
      <c r="Q20" s="44">
        <f t="shared" si="5"/>
        <v>0</v>
      </c>
    </row>
    <row r="21" spans="2:17" x14ac:dyDescent="0.25">
      <c r="B21" s="72">
        <v>6</v>
      </c>
      <c r="C21" s="16" t="s">
        <v>30</v>
      </c>
      <c r="D21" s="74" t="s">
        <v>35</v>
      </c>
      <c r="E21" s="54">
        <v>280018.64</v>
      </c>
      <c r="F21" s="145">
        <v>1.2749999999999999</v>
      </c>
      <c r="G21" s="64">
        <f>E21*F21</f>
        <v>357023.766</v>
      </c>
      <c r="H21" s="3"/>
      <c r="I21" s="34">
        <f t="shared" si="6"/>
        <v>6</v>
      </c>
      <c r="J21" s="35" t="str">
        <f>C21</f>
        <v>Провод неизолированный АС-70/11</v>
      </c>
      <c r="K21" s="41"/>
      <c r="L21" s="41"/>
      <c r="M21" s="37" t="str">
        <f>D21</f>
        <v>т.</v>
      </c>
      <c r="N21" s="38">
        <f>E21</f>
        <v>280018.64</v>
      </c>
      <c r="O21" s="42"/>
      <c r="P21" s="40">
        <f>F21</f>
        <v>1.2749999999999999</v>
      </c>
      <c r="Q21" s="44">
        <f t="shared" si="5"/>
        <v>0</v>
      </c>
    </row>
    <row r="22" spans="2:17" ht="16.5" thickBot="1" x14ac:dyDescent="0.3">
      <c r="B22" s="108" t="s">
        <v>15</v>
      </c>
      <c r="C22" s="109"/>
      <c r="D22" s="110"/>
      <c r="E22" s="109"/>
      <c r="F22" s="111"/>
      <c r="G22" s="65">
        <f>SUM(G16:G21)</f>
        <v>1770557.8907200003</v>
      </c>
      <c r="H22" s="63"/>
      <c r="I22" s="112" t="s">
        <v>15</v>
      </c>
      <c r="J22" s="113"/>
      <c r="K22" s="113"/>
      <c r="L22" s="113"/>
      <c r="M22" s="113"/>
      <c r="N22" s="113"/>
      <c r="O22" s="113"/>
      <c r="P22" s="114"/>
      <c r="Q22" s="45">
        <f>SUM(Q16:Q21)</f>
        <v>0</v>
      </c>
    </row>
    <row r="23" spans="2:17" x14ac:dyDescent="0.25">
      <c r="B23" s="85" t="s">
        <v>37</v>
      </c>
      <c r="C23" s="86"/>
      <c r="D23" s="87"/>
      <c r="E23" s="87"/>
      <c r="F23" s="86"/>
      <c r="G23" s="88"/>
      <c r="H23" s="70"/>
      <c r="I23" s="89" t="s">
        <v>37</v>
      </c>
      <c r="J23" s="90"/>
      <c r="K23" s="90"/>
      <c r="L23" s="90"/>
      <c r="M23" s="90"/>
      <c r="N23" s="90"/>
      <c r="O23" s="90"/>
      <c r="P23" s="90"/>
      <c r="Q23" s="91"/>
    </row>
    <row r="24" spans="2:17" x14ac:dyDescent="0.25">
      <c r="B24" s="71">
        <v>1</v>
      </c>
      <c r="C24" s="16" t="s">
        <v>34</v>
      </c>
      <c r="D24" s="74" t="s">
        <v>35</v>
      </c>
      <c r="E24" s="46">
        <v>280440.86</v>
      </c>
      <c r="F24" s="33">
        <v>0.63200000000000001</v>
      </c>
      <c r="G24" s="68">
        <f t="shared" ref="G24:G25" si="7">E24*F24</f>
        <v>177238.62351999999</v>
      </c>
      <c r="H24" s="47"/>
      <c r="I24" s="34">
        <v>1</v>
      </c>
      <c r="J24" s="6" t="str">
        <f t="shared" ref="J24:J25" si="8">C24</f>
        <v>Провод неизолированный АС-120/19</v>
      </c>
      <c r="K24" s="48"/>
      <c r="L24" s="48"/>
      <c r="M24" s="7" t="str">
        <f t="shared" si="2"/>
        <v>т.</v>
      </c>
      <c r="N24" s="8">
        <f t="shared" si="2"/>
        <v>280440.86</v>
      </c>
      <c r="O24" s="48"/>
      <c r="P24" s="9">
        <f t="shared" si="3"/>
        <v>0.63200000000000001</v>
      </c>
      <c r="Q24" s="8">
        <f t="shared" ref="Q24:Q25" si="9">O24*P24</f>
        <v>0</v>
      </c>
    </row>
    <row r="25" spans="2:17" x14ac:dyDescent="0.25">
      <c r="B25" s="71">
        <v>3</v>
      </c>
      <c r="C25" s="16" t="s">
        <v>29</v>
      </c>
      <c r="D25" s="74" t="s">
        <v>35</v>
      </c>
      <c r="E25" s="46">
        <v>280440.84999999998</v>
      </c>
      <c r="F25" s="33">
        <v>0.315</v>
      </c>
      <c r="G25" s="68">
        <f t="shared" si="7"/>
        <v>88338.86774999999</v>
      </c>
      <c r="H25" s="47"/>
      <c r="I25" s="34">
        <v>3</v>
      </c>
      <c r="J25" s="6" t="str">
        <f t="shared" si="8"/>
        <v>Провод неизолированный АС-50/8</v>
      </c>
      <c r="K25" s="48"/>
      <c r="L25" s="48"/>
      <c r="M25" s="7" t="str">
        <f t="shared" ref="M25:N25" si="10">D25</f>
        <v>т.</v>
      </c>
      <c r="N25" s="8">
        <f t="shared" si="10"/>
        <v>280440.84999999998</v>
      </c>
      <c r="O25" s="48"/>
      <c r="P25" s="9">
        <f t="shared" ref="P25" si="11">F25</f>
        <v>0.315</v>
      </c>
      <c r="Q25" s="8">
        <f t="shared" si="9"/>
        <v>0</v>
      </c>
    </row>
    <row r="26" spans="2:17" ht="16.5" thickBot="1" x14ac:dyDescent="0.3">
      <c r="B26" s="92" t="s">
        <v>26</v>
      </c>
      <c r="C26" s="93"/>
      <c r="D26" s="94"/>
      <c r="E26" s="94"/>
      <c r="F26" s="95"/>
      <c r="G26" s="69">
        <f>SUM(G24:G25)</f>
        <v>265577.49127</v>
      </c>
      <c r="H26" s="3"/>
      <c r="I26" s="96" t="s">
        <v>26</v>
      </c>
      <c r="J26" s="97"/>
      <c r="K26" s="97"/>
      <c r="L26" s="97"/>
      <c r="M26" s="97"/>
      <c r="N26" s="97"/>
      <c r="O26" s="97"/>
      <c r="P26" s="98"/>
      <c r="Q26" s="10">
        <f>SUM(Q24:Q25)</f>
        <v>0</v>
      </c>
    </row>
    <row r="27" spans="2:17" ht="16.5" thickBot="1" x14ac:dyDescent="0.3">
      <c r="B27" s="99" t="s">
        <v>5</v>
      </c>
      <c r="C27" s="100"/>
      <c r="D27" s="100"/>
      <c r="E27" s="100"/>
      <c r="F27" s="101"/>
      <c r="G27" s="59">
        <f>G26+G22+G14</f>
        <v>3933865.1491799997</v>
      </c>
      <c r="H27" s="3"/>
      <c r="I27" s="102" t="s">
        <v>5</v>
      </c>
      <c r="J27" s="103"/>
      <c r="K27" s="103"/>
      <c r="L27" s="103"/>
      <c r="M27" s="103"/>
      <c r="N27" s="103"/>
      <c r="O27" s="103"/>
      <c r="P27" s="104"/>
      <c r="Q27" s="49">
        <f>Q26+Q22+Q14</f>
        <v>0</v>
      </c>
    </row>
    <row r="28" spans="2:17" x14ac:dyDescent="0.25">
      <c r="B28" s="75" t="s">
        <v>14</v>
      </c>
      <c r="C28" s="76"/>
      <c r="D28" s="76"/>
      <c r="E28" s="76"/>
      <c r="F28" s="60">
        <v>0.2</v>
      </c>
      <c r="G28" s="61">
        <f>G27*F28</f>
        <v>786773.02983599994</v>
      </c>
      <c r="H28" s="3"/>
      <c r="I28" s="77" t="s">
        <v>14</v>
      </c>
      <c r="J28" s="78"/>
      <c r="K28" s="78"/>
      <c r="L28" s="78"/>
      <c r="M28" s="78"/>
      <c r="N28" s="78"/>
      <c r="O28" s="78"/>
      <c r="P28" s="50">
        <v>0.2</v>
      </c>
      <c r="Q28" s="51">
        <f>Q27*P28</f>
        <v>0</v>
      </c>
    </row>
    <row r="29" spans="2:17" ht="16.5" thickBot="1" x14ac:dyDescent="0.3">
      <c r="B29" s="79" t="s">
        <v>6</v>
      </c>
      <c r="C29" s="80"/>
      <c r="D29" s="80"/>
      <c r="E29" s="80"/>
      <c r="F29" s="81"/>
      <c r="G29" s="62">
        <f>G27+G28</f>
        <v>4720638.1790159997</v>
      </c>
      <c r="H29" s="3"/>
      <c r="I29" s="82" t="s">
        <v>6</v>
      </c>
      <c r="J29" s="83"/>
      <c r="K29" s="83"/>
      <c r="L29" s="83"/>
      <c r="M29" s="83"/>
      <c r="N29" s="83"/>
      <c r="O29" s="83"/>
      <c r="P29" s="84"/>
      <c r="Q29" s="52">
        <f>Q27+Q28</f>
        <v>0</v>
      </c>
    </row>
  </sheetData>
  <mergeCells count="25">
    <mergeCell ref="I3:Q3"/>
    <mergeCell ref="I4:L4"/>
    <mergeCell ref="B1:Q1"/>
    <mergeCell ref="B3:E3"/>
    <mergeCell ref="B4:G4"/>
    <mergeCell ref="B15:G15"/>
    <mergeCell ref="I15:Q15"/>
    <mergeCell ref="B22:F22"/>
    <mergeCell ref="I22:P22"/>
    <mergeCell ref="B7:G7"/>
    <mergeCell ref="I7:Q7"/>
    <mergeCell ref="B9:G9"/>
    <mergeCell ref="I9:Q9"/>
    <mergeCell ref="B14:F14"/>
    <mergeCell ref="I14:P14"/>
    <mergeCell ref="B28:E28"/>
    <mergeCell ref="I28:O28"/>
    <mergeCell ref="B29:F29"/>
    <mergeCell ref="I29:P29"/>
    <mergeCell ref="B23:G23"/>
    <mergeCell ref="I23:Q23"/>
    <mergeCell ref="B26:F26"/>
    <mergeCell ref="I26:P26"/>
    <mergeCell ref="B27:F27"/>
    <mergeCell ref="I27:P27"/>
  </mergeCells>
  <pageMargins left="0.7" right="0.7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H1" sqref="H1:H6"/>
    </sheetView>
  </sheetViews>
  <sheetFormatPr defaultRowHeight="15" x14ac:dyDescent="0.25"/>
  <sheetData>
    <row r="1" spans="1:8" x14ac:dyDescent="0.25">
      <c r="A1" s="53">
        <v>49818.44</v>
      </c>
      <c r="B1" s="53">
        <v>49818.44</v>
      </c>
      <c r="C1" s="53">
        <v>126604.09</v>
      </c>
      <c r="D1" s="53">
        <v>126604.09</v>
      </c>
      <c r="E1" s="53">
        <v>126604.09</v>
      </c>
      <c r="F1" s="53">
        <v>35302.080000000002</v>
      </c>
      <c r="H1" s="142">
        <v>0.112</v>
      </c>
    </row>
    <row r="2" spans="1:8" x14ac:dyDescent="0.25">
      <c r="A2" s="53">
        <v>248581.83</v>
      </c>
      <c r="B2" s="53">
        <v>152866.63</v>
      </c>
      <c r="C2" s="53">
        <v>132288.47</v>
      </c>
      <c r="D2" s="53">
        <v>132288.47</v>
      </c>
      <c r="E2" s="53">
        <v>158668.13</v>
      </c>
      <c r="F2" s="53">
        <v>69740.7</v>
      </c>
      <c r="H2" s="143">
        <v>0.1</v>
      </c>
    </row>
    <row r="3" spans="1:8" x14ac:dyDescent="0.25">
      <c r="A3" s="53">
        <v>69740.7</v>
      </c>
      <c r="B3" s="53">
        <v>69740.7</v>
      </c>
      <c r="C3" s="53">
        <v>158668.13</v>
      </c>
      <c r="D3" s="53">
        <v>158668.13</v>
      </c>
      <c r="E3" s="53">
        <v>218275.01</v>
      </c>
      <c r="F3" s="53">
        <v>344872.39</v>
      </c>
      <c r="H3" s="144">
        <v>1.28</v>
      </c>
    </row>
    <row r="4" spans="1:8" x14ac:dyDescent="0.25">
      <c r="A4" s="53">
        <v>95045.86</v>
      </c>
      <c r="B4" s="53">
        <v>71990.61</v>
      </c>
      <c r="C4" s="53">
        <v>209320.61</v>
      </c>
      <c r="D4" s="53">
        <v>172559.08</v>
      </c>
      <c r="E4" s="53">
        <v>44097.86</v>
      </c>
      <c r="F4" s="53">
        <v>126604.09</v>
      </c>
      <c r="H4" s="142">
        <v>0.223</v>
      </c>
    </row>
    <row r="5" spans="1:8" x14ac:dyDescent="0.25">
      <c r="A5" s="53">
        <v>354804.03</v>
      </c>
      <c r="B5" s="53">
        <v>94599.4</v>
      </c>
      <c r="C5" s="53">
        <v>218275.01</v>
      </c>
      <c r="D5" s="53">
        <v>209320.61</v>
      </c>
      <c r="E5" s="53">
        <v>30370.77</v>
      </c>
      <c r="F5" s="53">
        <v>158668.13</v>
      </c>
      <c r="H5" s="142">
        <v>3.3330000000000002</v>
      </c>
    </row>
    <row r="6" spans="1:8" x14ac:dyDescent="0.25">
      <c r="A6" s="53">
        <v>94599.4</v>
      </c>
      <c r="B6" s="53">
        <v>126604.09</v>
      </c>
      <c r="C6" s="53">
        <v>44097.86</v>
      </c>
      <c r="D6" s="53">
        <v>218275.01</v>
      </c>
      <c r="F6" s="53">
        <v>209320.61</v>
      </c>
      <c r="H6" s="142">
        <v>1.2749999999999999</v>
      </c>
    </row>
    <row r="7" spans="1:8" x14ac:dyDescent="0.25">
      <c r="A7" s="53">
        <v>132288.47</v>
      </c>
      <c r="B7" s="53">
        <v>132288.47</v>
      </c>
      <c r="C7" s="53">
        <v>60417.9</v>
      </c>
      <c r="D7" s="53">
        <v>44097.86</v>
      </c>
      <c r="F7" s="53">
        <v>218275.01</v>
      </c>
    </row>
    <row r="8" spans="1:8" x14ac:dyDescent="0.25">
      <c r="A8" s="53">
        <v>159210.51999999999</v>
      </c>
      <c r="B8" s="53">
        <v>158668.13</v>
      </c>
      <c r="C8" s="53">
        <v>30370.77</v>
      </c>
      <c r="D8" s="53">
        <v>60417.9</v>
      </c>
      <c r="F8" s="53">
        <v>390197</v>
      </c>
    </row>
    <row r="9" spans="1:8" x14ac:dyDescent="0.25">
      <c r="A9" s="53">
        <v>158668.13</v>
      </c>
      <c r="B9" s="53">
        <v>182500.9</v>
      </c>
      <c r="C9" s="53">
        <v>60075.07</v>
      </c>
      <c r="D9" s="53">
        <v>30370.77</v>
      </c>
      <c r="F9" s="53">
        <v>100387.78</v>
      </c>
    </row>
    <row r="10" spans="1:8" x14ac:dyDescent="0.25">
      <c r="A10" s="53">
        <v>178122.2</v>
      </c>
      <c r="B10" s="53">
        <v>172559.08</v>
      </c>
      <c r="C10" s="53">
        <v>85729.43</v>
      </c>
      <c r="D10" s="53">
        <v>60075.07</v>
      </c>
      <c r="F10" s="53">
        <v>44097.86</v>
      </c>
    </row>
    <row r="11" spans="1:8" x14ac:dyDescent="0.25">
      <c r="A11" s="53">
        <v>182500.9</v>
      </c>
      <c r="B11" s="53">
        <v>296858.83</v>
      </c>
      <c r="D11" s="53">
        <v>85729.43</v>
      </c>
      <c r="F11" s="53">
        <v>60417.9</v>
      </c>
    </row>
    <row r="12" spans="1:8" x14ac:dyDescent="0.25">
      <c r="A12" s="53">
        <v>218275.01</v>
      </c>
      <c r="B12" s="53">
        <v>209320.61</v>
      </c>
      <c r="F12" s="53">
        <v>79300.17</v>
      </c>
    </row>
    <row r="13" spans="1:8" x14ac:dyDescent="0.25">
      <c r="A13" s="53">
        <v>100387.78</v>
      </c>
      <c r="B13" s="53">
        <v>218275.01</v>
      </c>
      <c r="F13" s="53">
        <v>60075.07</v>
      </c>
    </row>
    <row r="14" spans="1:8" x14ac:dyDescent="0.25">
      <c r="A14" s="53">
        <v>44097.86</v>
      </c>
      <c r="B14" s="53">
        <v>44097.86</v>
      </c>
      <c r="F14" s="53">
        <v>85729.43</v>
      </c>
    </row>
    <row r="15" spans="1:8" x14ac:dyDescent="0.25">
      <c r="A15" s="53">
        <v>60417.9</v>
      </c>
      <c r="B15" s="53">
        <v>60417.9</v>
      </c>
      <c r="F15" s="53">
        <v>284124.39</v>
      </c>
    </row>
    <row r="16" spans="1:8" x14ac:dyDescent="0.25">
      <c r="A16" s="53">
        <v>79300.17</v>
      </c>
      <c r="B16" s="53">
        <v>79300.17</v>
      </c>
    </row>
    <row r="17" spans="1:2" x14ac:dyDescent="0.25">
      <c r="A17" s="53">
        <v>30370.77</v>
      </c>
      <c r="B17" s="53">
        <v>30370.77</v>
      </c>
    </row>
    <row r="18" spans="1:2" x14ac:dyDescent="0.25">
      <c r="A18" s="53">
        <v>60429.41</v>
      </c>
      <c r="B18" s="53">
        <v>60075.07</v>
      </c>
    </row>
    <row r="19" spans="1:2" x14ac:dyDescent="0.25">
      <c r="A19" s="53">
        <v>60075.07</v>
      </c>
      <c r="B19" s="53">
        <v>85729.43</v>
      </c>
    </row>
    <row r="20" spans="1:2" x14ac:dyDescent="0.25">
      <c r="A20" s="53">
        <v>85729.43</v>
      </c>
      <c r="B20" s="53">
        <v>153599.94</v>
      </c>
    </row>
    <row r="21" spans="1:2" x14ac:dyDescent="0.25">
      <c r="A21" s="53">
        <v>218383.74</v>
      </c>
      <c r="B21" s="53">
        <v>218383.74</v>
      </c>
    </row>
    <row r="22" spans="1:2" x14ac:dyDescent="0.25">
      <c r="A22" s="53">
        <v>284124.39</v>
      </c>
      <c r="B22" s="53">
        <v>293181.13</v>
      </c>
    </row>
    <row r="23" spans="1:2" x14ac:dyDescent="0.25">
      <c r="B23" s="53">
        <v>284124.39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cp:lastPrinted>2019-08-27T00:43:30Z</cp:lastPrinted>
  <dcterms:created xsi:type="dcterms:W3CDTF">2018-05-22T01:14:50Z</dcterms:created>
  <dcterms:modified xsi:type="dcterms:W3CDTF">2021-09-21T08:03:15Z</dcterms:modified>
</cp:coreProperties>
</file>