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troitelev_pv\Desktop\Мои документы\Докладные и служебные записки\Доп закупка  Мирэк 6 КТПН\"/>
    </mc:Choice>
  </mc:AlternateContent>
  <bookViews>
    <workbookView xWindow="0" yWindow="0" windowWidth="28800" windowHeight="1230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0" i="1" l="1"/>
  <c r="J10" i="1"/>
  <c r="I11" i="1"/>
  <c r="J11" i="1"/>
  <c r="I12" i="1"/>
  <c r="J12" i="1"/>
  <c r="P11" i="1"/>
  <c r="Q11" i="1" s="1"/>
  <c r="N11" i="1"/>
  <c r="M11" i="1"/>
  <c r="G11" i="1"/>
  <c r="P12" i="1"/>
  <c r="Q12" i="1" s="1"/>
  <c r="N12" i="1"/>
  <c r="M12" i="1"/>
  <c r="G12" i="1"/>
  <c r="G10" i="1" l="1"/>
  <c r="G13" i="1" s="1"/>
  <c r="M10" i="1"/>
  <c r="N10" i="1"/>
  <c r="P10" i="1"/>
  <c r="Q10" i="1" s="1"/>
  <c r="Q13" i="1" l="1"/>
  <c r="Q14" i="1" s="1"/>
  <c r="I13" i="1" l="1"/>
  <c r="I9" i="1"/>
  <c r="G14" i="1" l="1"/>
  <c r="F3" i="1" s="1"/>
  <c r="G15" i="1" l="1"/>
  <c r="G16" i="1" s="1"/>
  <c r="Q15" i="1"/>
  <c r="Q16" i="1" s="1"/>
</calcChain>
</file>

<file path=xl/sharedStrings.xml><?xml version="1.0" encoding="utf-8"?>
<sst xmlns="http://schemas.openxmlformats.org/spreadsheetml/2006/main" count="38" uniqueCount="29">
  <si>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</si>
  <si>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</si>
  <si>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</si>
  <si>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</si>
  <si>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</si>
  <si>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</si>
  <si>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</si>
  <si>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</si>
  <si>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</si>
  <si>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</si>
  <si>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</si>
  <si>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</si>
  <si>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</si>
  <si>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</si>
  <si>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</si>
  <si>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</si>
  <si>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</si>
  <si>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</si>
  <si>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</si>
  <si>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</si>
  <si>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</si>
  <si>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</si>
  <si>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</si>
  <si>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ИТОГО по филиалу ПЭС без НДС, руб.</t>
  </si>
  <si>
    <t>Филиал «Приморские электрические сети»</t>
  </si>
  <si>
    <t>шт</t>
  </si>
  <si>
    <t>Подстанция комплектная трансформаторная наружная со встроенным трансформатором 6 кВ, КТПН 630/6/0,4 (ОЛ 2, 3)</t>
  </si>
  <si>
    <t>Подстанция комплектная двухтрансформаторная наружная со встроенными трансформаторами 6 кВ, 2КТПН 630/6/0,4 (ОЛ 4)</t>
  </si>
  <si>
    <t>Подстанция комплектная трансформаторная наружная со встроенным трансформатором 6 кВ, КТПН 250/6/0,4 (ОЛ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</si>
</sst>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9" xfId="0" applyNumberFormat="1" applyFont="1" applyFill="1" applyBorder="1" applyAlignment="1" applyProtection="1">
      <alignment horizontal="center" vertical="center" wrapText="1"/>
    </xf>
    <xf numFmtId="0" fontId="4" fillId="5" borderId="7" xfId="0" applyFont="1" applyFill="1" applyBorder="1" applyAlignment="1">
      <alignment horizontal="center" vertical="center"/>
    </xf>
    <xf numFmtId="49" fontId="2" fillId="6" borderId="14" xfId="0" applyNumberFormat="1" applyFont="1" applyFill="1" applyBorder="1" applyAlignment="1">
      <alignment horizontal="left" vertical="center" wrapText="1"/>
    </xf>
    <xf numFmtId="49" fontId="8" fillId="2" borderId="8" xfId="0" applyNumberFormat="1" applyFont="1" applyFill="1" applyBorder="1" applyAlignment="1" applyProtection="1">
      <alignment horizontal="left" vertical="center" wrapText="1"/>
      <protection locked="0"/>
    </xf>
    <xf numFmtId="3" fontId="2" fillId="5" borderId="8" xfId="0" applyNumberFormat="1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center" wrapText="1"/>
    </xf>
    <xf numFmtId="4" fontId="2" fillId="5" borderId="9" xfId="0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1" fillId="4" borderId="27" xfId="0" applyFont="1" applyFill="1" applyBorder="1" applyAlignment="1">
      <alignment horizontal="left" vertical="center" wrapText="1"/>
    </xf>
    <xf numFmtId="0" fontId="1" fillId="4" borderId="28" xfId="0" applyFont="1" applyFill="1" applyBorder="1" applyAlignment="1">
      <alignment horizontal="left" vertical="center" wrapText="1"/>
    </xf>
    <xf numFmtId="0" fontId="1" fillId="4" borderId="29" xfId="0" applyFont="1" applyFill="1" applyBorder="1" applyAlignment="1">
      <alignment horizontal="left" vertical="center" wrapText="1"/>
    </xf>
    <xf numFmtId="4" fontId="9" fillId="4" borderId="30" xfId="0" applyNumberFormat="1" applyFont="1" applyFill="1" applyBorder="1" applyAlignment="1" applyProtection="1">
      <alignment horizontal="right" vertical="center" wrapText="1"/>
    </xf>
    <xf numFmtId="4" fontId="9" fillId="4" borderId="31" xfId="0" applyNumberFormat="1" applyFont="1" applyFill="1" applyBorder="1" applyAlignment="1" applyProtection="1">
      <alignment horizontal="right" vertical="center" wrapText="1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4" fontId="9" fillId="4" borderId="32" xfId="0" applyNumberFormat="1" applyFont="1" applyFill="1" applyBorder="1" applyAlignment="1" applyProtection="1">
      <alignment horizontal="right" vertical="center" wrapText="1"/>
    </xf>
    <xf numFmtId="4" fontId="1" fillId="4" borderId="33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49" fontId="8" fillId="2" borderId="34" xfId="0" applyNumberFormat="1" applyFont="1" applyFill="1" applyBorder="1" applyAlignment="1" applyProtection="1">
      <alignment horizontal="left" vertical="center" wrapText="1"/>
      <protection locked="0"/>
    </xf>
    <xf numFmtId="4" fontId="8" fillId="2" borderId="34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34" xfId="0" applyNumberFormat="1" applyFont="1" applyFill="1" applyBorder="1" applyAlignment="1" applyProtection="1">
      <alignment horizontal="center" vertical="center" wrapText="1"/>
      <protection locked="0"/>
    </xf>
    <xf numFmtId="4" fontId="8" fillId="5" borderId="35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9"/>
  <sheetViews>
    <sheetView tabSelected="1" topLeftCell="A5" zoomScale="90" zoomScaleNormal="90" workbookViewId="0">
      <selection activeCell="G10" sqref="G10"/>
    </sheetView>
  </sheetViews>
  <sheetFormatPr defaultRowHeight="15" x14ac:dyDescent="0.25"/>
  <cols>
    <col min="1" max="1" width="4.5703125" customWidth="1"/>
    <col min="2" max="2" width="4.42578125" customWidth="1"/>
    <col min="3" max="3" width="43.42578125" customWidth="1"/>
    <col min="4" max="4" width="7.140625" customWidth="1"/>
    <col min="5" max="5" width="15.85546875" customWidth="1"/>
    <col min="6" max="6" width="14.28515625" bestFit="1" customWidth="1"/>
    <col min="7" max="7" width="22.85546875" customWidth="1"/>
    <col min="8" max="8" width="15.140625" customWidth="1"/>
    <col min="9" max="9" width="5.5703125" customWidth="1"/>
    <col min="10" max="10" width="44.285156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3" t="s">
        <v>16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44" t="s">
        <v>10</v>
      </c>
      <c r="C3" s="45"/>
      <c r="D3" s="45"/>
      <c r="E3" s="46"/>
      <c r="F3" s="28">
        <f>G14</f>
        <v>9997500</v>
      </c>
      <c r="G3" s="14" t="s">
        <v>2</v>
      </c>
      <c r="H3" s="1"/>
      <c r="I3" s="44" t="s">
        <v>21</v>
      </c>
      <c r="J3" s="45"/>
      <c r="K3" s="45"/>
      <c r="L3" s="45"/>
      <c r="M3" s="45"/>
      <c r="N3" s="45"/>
      <c r="O3" s="45"/>
      <c r="P3" s="45"/>
      <c r="Q3" s="4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1"/>
      <c r="C4" s="51"/>
      <c r="D4" s="51"/>
      <c r="E4" s="51"/>
      <c r="F4" s="51"/>
      <c r="G4" s="51"/>
      <c r="H4" s="1"/>
      <c r="I4" s="58" t="s">
        <v>17</v>
      </c>
      <c r="J4" s="58"/>
      <c r="K4" s="58"/>
      <c r="L4" s="5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2"/>
      <c r="H5" s="1"/>
      <c r="I5" s="18" t="s">
        <v>18</v>
      </c>
      <c r="J5" s="18"/>
      <c r="K5" s="18"/>
      <c r="L5" s="1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2" t="s">
        <v>11</v>
      </c>
      <c r="C7" s="46"/>
      <c r="D7" s="53"/>
      <c r="E7" s="53"/>
      <c r="F7" s="54"/>
      <c r="G7" s="55"/>
      <c r="H7" s="5"/>
      <c r="I7" s="44" t="s">
        <v>20</v>
      </c>
      <c r="J7" s="45"/>
      <c r="K7" s="45"/>
      <c r="L7" s="45"/>
      <c r="M7" s="45"/>
      <c r="N7" s="45"/>
      <c r="O7" s="45"/>
      <c r="P7" s="45"/>
      <c r="Q7" s="4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x14ac:dyDescent="0.25">
      <c r="B9" s="36" t="s">
        <v>24</v>
      </c>
      <c r="C9" s="37"/>
      <c r="D9" s="37"/>
      <c r="E9" s="37"/>
      <c r="F9" s="37"/>
      <c r="G9" s="38"/>
      <c r="H9" s="1"/>
      <c r="I9" s="36" t="str">
        <f>B9</f>
        <v>Филиал «Приморские электрические сети»</v>
      </c>
      <c r="J9" s="37"/>
      <c r="K9" s="37"/>
      <c r="L9" s="37"/>
      <c r="M9" s="37"/>
      <c r="N9" s="37"/>
      <c r="O9" s="37"/>
      <c r="P9" s="37"/>
      <c r="Q9" s="38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38.25" x14ac:dyDescent="0.25">
      <c r="A10" s="6"/>
      <c r="B10" s="29">
        <v>1</v>
      </c>
      <c r="C10" s="24" t="s">
        <v>28</v>
      </c>
      <c r="D10" s="19" t="s">
        <v>25</v>
      </c>
      <c r="E10" s="19">
        <v>1077578.6299999999</v>
      </c>
      <c r="F10" s="20">
        <v>1</v>
      </c>
      <c r="G10" s="21">
        <f t="shared" ref="G10" si="0">E10*F10</f>
        <v>1077578.6299999999</v>
      </c>
      <c r="H10" s="1"/>
      <c r="I10" s="22">
        <f t="shared" ref="I10" si="1">B10</f>
        <v>1</v>
      </c>
      <c r="J10" s="23" t="str">
        <f t="shared" ref="J10" si="2">C10</f>
        <v>Подстанция комплектная трансформаторная наружная со встроенным трансформатором 6 кВ, КТПН 250/6/0,4 (ОЛ 1)</v>
      </c>
      <c r="K10" s="24"/>
      <c r="L10" s="24"/>
      <c r="M10" s="25" t="str">
        <f t="shared" ref="M10" si="3">D10</f>
        <v>шт</v>
      </c>
      <c r="N10" s="26">
        <f t="shared" ref="N10" si="4">E10</f>
        <v>1077578.6299999999</v>
      </c>
      <c r="O10" s="19"/>
      <c r="P10" s="25">
        <f t="shared" ref="P10" si="5">F10</f>
        <v>1</v>
      </c>
      <c r="Q10" s="27">
        <f t="shared" ref="Q10" si="6"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38.25" x14ac:dyDescent="0.25">
      <c r="A11" s="6"/>
      <c r="B11" s="29">
        <v>2</v>
      </c>
      <c r="C11" s="24" t="s">
        <v>26</v>
      </c>
      <c r="D11" s="19" t="s">
        <v>25</v>
      </c>
      <c r="E11" s="19">
        <v>1540188.96</v>
      </c>
      <c r="F11" s="20">
        <v>4</v>
      </c>
      <c r="G11" s="21">
        <f t="shared" ref="G11" si="7">E11*F11</f>
        <v>6160755.8399999999</v>
      </c>
      <c r="H11" s="1"/>
      <c r="I11" s="22">
        <f t="shared" ref="I11" si="8">B11</f>
        <v>2</v>
      </c>
      <c r="J11" s="23" t="str">
        <f t="shared" ref="J11" si="9">C11</f>
        <v>Подстанция комплектная трансформаторная наружная со встроенным трансформатором 6 кВ, КТПН 630/6/0,4 (ОЛ 2, 3)</v>
      </c>
      <c r="K11" s="24"/>
      <c r="L11" s="24"/>
      <c r="M11" s="25" t="str">
        <f t="shared" ref="M11" si="10">D11</f>
        <v>шт</v>
      </c>
      <c r="N11" s="26">
        <f t="shared" ref="N11" si="11">E11</f>
        <v>1540188.96</v>
      </c>
      <c r="O11" s="19"/>
      <c r="P11" s="25">
        <f t="shared" ref="P11" si="12">F11</f>
        <v>4</v>
      </c>
      <c r="Q11" s="27">
        <f t="shared" ref="Q11" si="13"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39" thickBot="1" x14ac:dyDescent="0.3">
      <c r="A12" s="6"/>
      <c r="B12" s="61">
        <v>3</v>
      </c>
      <c r="C12" s="62" t="s">
        <v>27</v>
      </c>
      <c r="D12" s="63" t="s">
        <v>25</v>
      </c>
      <c r="E12" s="63">
        <v>2759165.53</v>
      </c>
      <c r="F12" s="64">
        <v>1</v>
      </c>
      <c r="G12" s="65">
        <f t="shared" ref="G12" si="14">E12*F12</f>
        <v>2759165.53</v>
      </c>
      <c r="H12" s="1"/>
      <c r="I12" s="22">
        <f t="shared" ref="I12" si="15">B12</f>
        <v>3</v>
      </c>
      <c r="J12" s="23" t="str">
        <f t="shared" ref="J12" si="16">C12</f>
        <v>Подстанция комплектная двухтрансформаторная наружная со встроенными трансформаторами 6 кВ, 2КТПН 630/6/0,4 (ОЛ 4)</v>
      </c>
      <c r="K12" s="24"/>
      <c r="L12" s="24"/>
      <c r="M12" s="25" t="str">
        <f t="shared" ref="M12" si="17">D12</f>
        <v>шт</v>
      </c>
      <c r="N12" s="26">
        <f t="shared" ref="N12" si="18">E12</f>
        <v>2759165.53</v>
      </c>
      <c r="O12" s="19"/>
      <c r="P12" s="25">
        <f t="shared" ref="P12" si="19">F12</f>
        <v>1</v>
      </c>
      <c r="Q12" s="27">
        <f t="shared" ref="Q12" si="20">O12*P12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thickBot="1" x14ac:dyDescent="0.3">
      <c r="B13" s="59" t="s">
        <v>23</v>
      </c>
      <c r="C13" s="39"/>
      <c r="D13" s="39"/>
      <c r="E13" s="39"/>
      <c r="F13" s="40"/>
      <c r="G13" s="60">
        <f>SUM(G10:G12)</f>
        <v>9997500</v>
      </c>
      <c r="H13" s="2"/>
      <c r="I13" s="30" t="str">
        <f>B13</f>
        <v>ИТОГО по филиалу ПЭС без НДС, руб.</v>
      </c>
      <c r="J13" s="31"/>
      <c r="K13" s="31"/>
      <c r="L13" s="31"/>
      <c r="M13" s="31"/>
      <c r="N13" s="31"/>
      <c r="O13" s="31"/>
      <c r="P13" s="32"/>
      <c r="Q13" s="11">
        <f>Q10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21" customHeight="1" thickBot="1" x14ac:dyDescent="0.3">
      <c r="A14" s="6"/>
      <c r="B14" s="30" t="s">
        <v>5</v>
      </c>
      <c r="C14" s="39"/>
      <c r="D14" s="39"/>
      <c r="E14" s="39"/>
      <c r="F14" s="40"/>
      <c r="G14" s="11">
        <f>G13</f>
        <v>9997500</v>
      </c>
      <c r="H14" s="2"/>
      <c r="I14" s="30" t="s">
        <v>5</v>
      </c>
      <c r="J14" s="31"/>
      <c r="K14" s="31"/>
      <c r="L14" s="31"/>
      <c r="M14" s="31"/>
      <c r="N14" s="31"/>
      <c r="O14" s="31"/>
      <c r="P14" s="32"/>
      <c r="Q14" s="11">
        <f>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5" customHeight="1" x14ac:dyDescent="0.25">
      <c r="A15" s="6"/>
      <c r="B15" s="56" t="s">
        <v>14</v>
      </c>
      <c r="C15" s="57"/>
      <c r="D15" s="57"/>
      <c r="E15" s="57"/>
      <c r="F15" s="15">
        <v>0.2</v>
      </c>
      <c r="G15" s="12">
        <f>G14*F15</f>
        <v>1999500</v>
      </c>
      <c r="H15" s="1"/>
      <c r="I15" s="56" t="s">
        <v>14</v>
      </c>
      <c r="J15" s="57"/>
      <c r="K15" s="57"/>
      <c r="L15" s="57"/>
      <c r="M15" s="57"/>
      <c r="N15" s="57"/>
      <c r="O15" s="57"/>
      <c r="P15" s="15">
        <v>0.2</v>
      </c>
      <c r="Q15" s="12">
        <f>Q14*P15</f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5.75" customHeight="1" thickBot="1" x14ac:dyDescent="0.3">
      <c r="A16" s="6"/>
      <c r="B16" s="48" t="s">
        <v>6</v>
      </c>
      <c r="C16" s="49"/>
      <c r="D16" s="49"/>
      <c r="E16" s="49"/>
      <c r="F16" s="50"/>
      <c r="G16" s="13">
        <f>G14+G15</f>
        <v>11997000</v>
      </c>
      <c r="H16" s="1"/>
      <c r="I16" s="48" t="s">
        <v>6</v>
      </c>
      <c r="J16" s="49"/>
      <c r="K16" s="49"/>
      <c r="L16" s="49"/>
      <c r="M16" s="49"/>
      <c r="N16" s="49"/>
      <c r="O16" s="49"/>
      <c r="P16" s="50"/>
      <c r="Q16" s="13">
        <f>Q14+Q15</f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2:27" ht="33.75" customHeight="1" x14ac:dyDescent="0.25">
      <c r="B17" s="33"/>
      <c r="C17" s="33"/>
      <c r="D17" s="33"/>
      <c r="E17" s="33"/>
      <c r="F17" s="33"/>
      <c r="G17" s="33"/>
      <c r="H17" s="1"/>
      <c r="I17" s="1"/>
      <c r="J17" s="1"/>
      <c r="K17" s="1"/>
      <c r="L17" s="1"/>
      <c r="M17" s="2"/>
      <c r="N17" s="2"/>
      <c r="O17" s="2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2:27" ht="151.5" customHeight="1" x14ac:dyDescent="0.25">
      <c r="B18" s="42"/>
      <c r="C18" s="42"/>
      <c r="D18" s="42"/>
      <c r="E18" s="42"/>
      <c r="F18" s="42"/>
      <c r="G18" s="42"/>
      <c r="H18" s="3"/>
      <c r="I18" s="3"/>
      <c r="J18" s="34" t="s">
        <v>15</v>
      </c>
      <c r="K18" s="35"/>
      <c r="L18" s="17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1"/>
    </row>
    <row r="19" spans="2:27" ht="19.5" x14ac:dyDescent="0.25">
      <c r="J19" s="41"/>
      <c r="K19" s="41"/>
      <c r="L19" s="16"/>
      <c r="AA19" s="1"/>
    </row>
  </sheetData>
  <sheetProtection formatCells="0" formatColumns="0" formatRows="0" insertRows="0" deleteRows="0"/>
  <mergeCells count="21">
    <mergeCell ref="J19:K19"/>
    <mergeCell ref="B18:G18"/>
    <mergeCell ref="B1:Q1"/>
    <mergeCell ref="B3:E3"/>
    <mergeCell ref="I3:Q3"/>
    <mergeCell ref="B14:F14"/>
    <mergeCell ref="B16:F16"/>
    <mergeCell ref="B4:G4"/>
    <mergeCell ref="B7:G7"/>
    <mergeCell ref="I16:P16"/>
    <mergeCell ref="B15:E15"/>
    <mergeCell ref="I15:O15"/>
    <mergeCell ref="I4:L4"/>
    <mergeCell ref="I7:Q7"/>
    <mergeCell ref="I14:P14"/>
    <mergeCell ref="B17:G17"/>
    <mergeCell ref="J18:K18"/>
    <mergeCell ref="B9:G9"/>
    <mergeCell ref="I9:Q9"/>
    <mergeCell ref="B13:F13"/>
    <mergeCell ref="I13:P13"/>
  </mergeCells>
  <pageMargins left="0.7" right="0.7" top="0.75" bottom="0.75" header="0.3" footer="0.3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Строителев Пётр Васильевич</cp:lastModifiedBy>
  <cp:lastPrinted>2020-07-22T04:23:38Z</cp:lastPrinted>
  <dcterms:created xsi:type="dcterms:W3CDTF">2018-05-22T01:14:50Z</dcterms:created>
  <dcterms:modified xsi:type="dcterms:W3CDTF">2021-07-19T09:29:34Z</dcterms:modified>
</cp:coreProperties>
</file>