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1 ООО Жилстрой ДВ ЗАТО г. Фокино\"/>
    </mc:Choice>
  </mc:AlternateContent>
  <bookViews>
    <workbookView xWindow="0" yWindow="60" windowWidth="28800" windowHeight="1164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МРСК!$A$3:$F$46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D8" i="2" l="1"/>
  <c r="F8" i="2" s="1"/>
  <c r="F9" i="2" l="1"/>
  <c r="D22" i="2" l="1"/>
  <c r="F22" i="2" s="1"/>
  <c r="D20" i="2"/>
  <c r="F20" i="2" s="1"/>
  <c r="D21" i="2"/>
  <c r="F21" i="2" s="1"/>
  <c r="D19" i="2"/>
  <c r="F19" i="2" s="1"/>
  <c r="D18" i="2"/>
  <c r="F18" i="2" s="1"/>
  <c r="D23" i="2"/>
  <c r="D17" i="2"/>
  <c r="F17" i="2" s="1"/>
  <c r="D15" i="2"/>
  <c r="F15" i="2" s="1"/>
  <c r="D13" i="2"/>
  <c r="F13" i="2" s="1"/>
  <c r="D11" i="2"/>
  <c r="F11" i="2" s="1"/>
  <c r="D16" i="2"/>
  <c r="F16" i="2" s="1"/>
  <c r="D14" i="2"/>
  <c r="F14" i="2" s="1"/>
  <c r="D12" i="2"/>
  <c r="F12" i="2" s="1"/>
  <c r="F23" i="2"/>
  <c r="F24" i="2" l="1"/>
  <c r="F29" i="2" l="1"/>
  <c r="F34" i="2" s="1"/>
  <c r="F28" i="2"/>
  <c r="F33" i="2" s="1"/>
  <c r="H33" i="2" s="1"/>
  <c r="F26" i="2"/>
  <c r="F31" i="2" s="1"/>
  <c r="H31" i="2" s="1"/>
  <c r="F27" i="2"/>
  <c r="F32" i="2" s="1"/>
  <c r="H32" i="2" s="1"/>
  <c r="E32" i="1"/>
  <c r="F42" i="2" l="1"/>
  <c r="H42" i="2" s="1"/>
  <c r="H34" i="2"/>
  <c r="F40" i="2"/>
  <c r="H40" i="2" s="1"/>
  <c r="F41" i="2"/>
  <c r="H41" i="2" s="1"/>
  <c r="F35" i="2"/>
  <c r="F39" i="2"/>
  <c r="H39" i="2" s="1"/>
  <c r="H64" i="1"/>
  <c r="H62" i="1"/>
  <c r="H61" i="1"/>
  <c r="H59" i="1"/>
  <c r="H35" i="2" l="1"/>
  <c r="H36" i="2" s="1"/>
  <c r="H37" i="2"/>
  <c r="F36" i="2"/>
  <c r="F37" i="2"/>
  <c r="E30" i="1"/>
  <c r="H43" i="2" l="1"/>
  <c r="D39" i="1"/>
  <c r="E15" i="1"/>
  <c r="E50" i="1"/>
  <c r="H50" i="1" s="1"/>
  <c r="G36" i="1"/>
  <c r="G37" i="1" s="1"/>
  <c r="H44" i="2" l="1"/>
  <c r="H45" i="2" s="1"/>
  <c r="F43" i="2"/>
  <c r="F44" i="2" s="1"/>
  <c r="F45" i="2" s="1"/>
  <c r="E31" i="1"/>
  <c r="E53" i="1" s="1"/>
  <c r="F47" i="2" l="1"/>
  <c r="H47" i="2"/>
  <c r="H48" i="2" s="1"/>
  <c r="H49" i="2" s="1"/>
  <c r="H50" i="2" s="1"/>
  <c r="H46" i="2"/>
  <c r="F46" i="2"/>
  <c r="G44" i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<sst xmlns="http://schemas.openxmlformats.org/spreadsheetml/2006/main" count="157" uniqueCount="125">
  <si>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</si>
  <si>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</si>
  <si>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</si>
  <si>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</si>
  <si>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</si>
  <si>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</si>
  <si>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</si>
  <si>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</si>
  <si>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</si>
  <si>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</si>
  <si>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</si>
  <si>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</si>
  <si>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</si>
  <si>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</si>
  <si>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</si>
  <si>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</si>
  <si>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</si>
  <si>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</si>
  <si>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</si>
  <si>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</si>
  <si>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</si>
  <si>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</si>
  <si>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</si>
  <si>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</si>
  <si>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</si>
  <si>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</si>
  <si>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</si>
  <si>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</si>
  <si>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</si>
  <si>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</si>
  <si>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</si>
  <si>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</si>
  <si>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</si>
  <si>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</si>
  <si>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</si>
  <si>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</si>
  <si>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</si>
  <si>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</si>
  <si>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</si>
  <si>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</si>
  <si>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</si>
  <si>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</si>
  <si>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</si>
  <si>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</si>
  <si>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</si>
  <si>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</si>
  <si>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</si>
  <si>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</si>
  <si>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</si>
  <si>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</si>
  <si>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</si>
  <si>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</si>
  <si>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</si>
  <si>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</si>
  <si>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</si>
  <si>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</si>
  <si>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</si>
  <si>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</si>
  <si>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</si>
  <si>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</si>
  <si>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</si>
  <si>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</si>
  <si>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</si>
  <si>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</si>
  <si>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</si>
  <si>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</si>
  <si>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</si>
  <si>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</si>
  <si>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</si>
  <si>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</si>
  <si>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</si>
  <si>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</si>
  <si>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</si>
  <si>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</si>
  <si>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</si>
  <si>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</si>
  <si>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</si>
  <si>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</si>
  <si>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</si>
  <si>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</si>
  <si>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</si>
  <si>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</si>
  <si>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</si>
  <si>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</si>
  <si>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</si>
  <si>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</si>
  <si>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</si>
  <si>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</si>
  <si>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</si>
  <si>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</si>
  <si>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</si>
  <si>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</si>
  <si>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</si>
  <si>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</si>
  <si>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</si>
  <si>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</si>
  <si>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</si>
  <si>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</si>
  <si>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</si>
  <si>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</si>
  <si>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</si>
  <si>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</si>
  <si>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</si>
  <si>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ВЛ 0,4 кВ, провод СИП, 70 мм2 (применительно, необходимое сечение 95 мм2: 1/70*95), ж/б опоры, 1 км</t>
  </si>
  <si>
    <t>Прочие затраты</t>
  </si>
  <si>
    <t>в т.ч. проектно-изыскательские работы</t>
  </si>
  <si>
    <t>п.3.3</t>
  </si>
  <si>
    <t>в т.ч.содержание службы заказчика</t>
  </si>
  <si>
    <t xml:space="preserve">4 % </t>
  </si>
  <si>
    <t>Строительство ВЛ 0,4 кВ г. Фокино, заявитель МКУ "Стадион ЗАТО г. Фокино", протяженностью 0,27 км</t>
  </si>
  <si>
    <t>С учётом индексов Минстроя на 3 кв. 2020:</t>
  </si>
  <si>
    <t>Итого в ценах 3 кв 2020 г.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</si>
  <si>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</si>
  <si>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</si>
  <si>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</si>
  <si>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Понижающий коэффициент (приведение стоимости работ к инвестиционной составляющей)</t>
  </si>
  <si>
    <t>Итого, с учётом понижающего коэффициента, тыс.руб.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</si>
  <si>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</si>
  <si>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</si>
  <si>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>Методика по Приказу Минстроя РФ от 04.08.2020 № 421/пр</t>
  </si>
  <si>
    <t>6 %</t>
  </si>
  <si>
    <t xml:space="preserve">*- в том числе оплата компенсационной стоимости за снос зеленых насаждений и прочих разрешительных документов 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</si>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</sst>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  <numFmt numFmtId="180" formatCode="0.000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39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0" fontId="64" fillId="35" borderId="32" xfId="546" applyFont="1" applyFill="1" applyBorder="1" applyAlignment="1">
      <alignment horizontal="center" vertical="center" wrapText="1"/>
    </xf>
    <xf numFmtId="0" fontId="64" fillId="35" borderId="33" xfId="546" applyFont="1" applyFill="1" applyBorder="1" applyAlignment="1">
      <alignment horizontal="center" vertical="center" wrapText="1"/>
    </xf>
    <xf numFmtId="49" fontId="63" fillId="0" borderId="37" xfId="475" applyNumberFormat="1" applyFont="1" applyBorder="1" applyAlignment="1">
      <alignment horizontal="left" vertical="center" wrapText="1"/>
    </xf>
    <xf numFmtId="0" fontId="63" fillId="0" borderId="4" xfId="475" applyFont="1" applyBorder="1" applyAlignment="1">
      <alignment horizontal="left" vertical="center" wrapText="1"/>
    </xf>
    <xf numFmtId="0" fontId="63" fillId="0" borderId="4" xfId="546" applyFont="1" applyBorder="1" applyAlignment="1">
      <alignment horizontal="left" vertical="center" wrapText="1"/>
    </xf>
    <xf numFmtId="4" fontId="63" fillId="0" borderId="4" xfId="546" applyNumberFormat="1" applyFont="1" applyBorder="1" applyAlignment="1">
      <alignment horizontal="left" vertical="center" wrapText="1"/>
    </xf>
    <xf numFmtId="4" fontId="63" fillId="2" borderId="4" xfId="557" applyNumberFormat="1" applyFont="1" applyFill="1" applyBorder="1" applyAlignment="1">
      <alignment horizontal="left" vertical="center" wrapText="1"/>
    </xf>
    <xf numFmtId="4" fontId="63" fillId="2" borderId="38" xfId="557" applyNumberFormat="1" applyFont="1" applyFill="1" applyBorder="1" applyAlignment="1">
      <alignment horizontal="left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" fontId="63" fillId="0" borderId="28" xfId="546" applyNumberFormat="1" applyFont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4" fillId="0" borderId="38" xfId="562" applyNumberFormat="1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0" fontId="66" fillId="0" borderId="0" xfId="562" applyFont="1" applyAlignment="1"/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64" fillId="35" borderId="34" xfId="546" applyNumberFormat="1" applyFont="1" applyFill="1" applyBorder="1" applyAlignment="1">
      <alignment horizontal="center" vertical="center" wrapText="1"/>
    </xf>
    <xf numFmtId="4" fontId="56" fillId="0" borderId="0" xfId="546" applyNumberFormat="1" applyFont="1"/>
    <xf numFmtId="4" fontId="64" fillId="0" borderId="34" xfId="562" applyNumberFormat="1" applyFont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43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4" xfId="557" applyNumberFormat="1" applyFont="1" applyFill="1" applyBorder="1" applyAlignment="1">
      <alignment horizontal="left" vertical="center" wrapText="1"/>
    </xf>
    <xf numFmtId="4" fontId="63" fillId="0" borderId="44" xfId="562" applyNumberFormat="1" applyFont="1" applyBorder="1" applyAlignment="1">
      <alignment horizontal="left" vertical="center" wrapText="1"/>
    </xf>
    <xf numFmtId="4" fontId="63" fillId="36" borderId="31" xfId="562" applyNumberFormat="1" applyFont="1" applyFill="1" applyBorder="1" applyAlignment="1">
      <alignment horizontal="left" vertical="center" wrapText="1"/>
    </xf>
    <xf numFmtId="4" fontId="63" fillId="36" borderId="26" xfId="562" applyNumberFormat="1" applyFont="1" applyFill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" fontId="63" fillId="36" borderId="44" xfId="562" applyNumberFormat="1" applyFont="1" applyFill="1" applyBorder="1" applyAlignment="1">
      <alignment horizontal="left" vertical="center" wrapText="1"/>
    </xf>
    <xf numFmtId="4" fontId="62" fillId="36" borderId="34" xfId="562" applyNumberFormat="1" applyFont="1" applyFill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168" fontId="63" fillId="0" borderId="3" xfId="562" applyNumberFormat="1" applyFont="1" applyBorder="1" applyAlignment="1">
      <alignment horizontal="left" vertical="center" wrapText="1"/>
    </xf>
    <xf numFmtId="4" fontId="65" fillId="0" borderId="34" xfId="561" applyNumberFormat="1" applyFont="1" applyBorder="1" applyAlignment="1">
      <alignment horizontal="left" vertical="center" wrapText="1"/>
    </xf>
    <xf numFmtId="4" fontId="63" fillId="0" borderId="38" xfId="561" applyNumberFormat="1" applyFont="1" applyBorder="1" applyAlignment="1">
      <alignment horizontal="left" vertical="center" wrapText="1"/>
    </xf>
    <xf numFmtId="4" fontId="67" fillId="2" borderId="34" xfId="561" applyNumberFormat="1" applyFont="1" applyFill="1" applyBorder="1" applyAlignment="1">
      <alignment horizontal="left" vertical="center" wrapText="1"/>
    </xf>
    <xf numFmtId="4" fontId="64" fillId="35" borderId="50" xfId="546" applyNumberFormat="1" applyFont="1" applyFill="1" applyBorder="1" applyAlignment="1">
      <alignment horizontal="center" vertical="center" wrapText="1"/>
    </xf>
    <xf numFmtId="4" fontId="56" fillId="0" borderId="51" xfId="562" applyNumberFormat="1" applyFont="1" applyBorder="1" applyAlignment="1">
      <alignment horizontal="center" vertical="center" wrapText="1"/>
    </xf>
    <xf numFmtId="4" fontId="56" fillId="0" borderId="52" xfId="562" applyNumberFormat="1" applyFont="1" applyBorder="1" applyAlignment="1">
      <alignment horizontal="center" vertical="center" wrapText="1"/>
    </xf>
    <xf numFmtId="4" fontId="56" fillId="0" borderId="53" xfId="562" applyNumberFormat="1" applyFont="1" applyBorder="1" applyAlignment="1"/>
    <xf numFmtId="4" fontId="56" fillId="0" borderId="54" xfId="562" applyNumberFormat="1" applyFont="1" applyBorder="1" applyAlignment="1">
      <alignment horizontal="center" vertical="center" wrapText="1"/>
    </xf>
    <xf numFmtId="4" fontId="56" fillId="0" borderId="55" xfId="562" applyNumberFormat="1" applyFont="1" applyBorder="1" applyAlignment="1">
      <alignment horizontal="center" vertical="center" wrapText="1"/>
    </xf>
    <xf numFmtId="4" fontId="56" fillId="0" borderId="54" xfId="562" applyNumberFormat="1" applyFont="1" applyBorder="1" applyAlignment="1"/>
    <xf numFmtId="4" fontId="56" fillId="0" borderId="55" xfId="562" applyNumberFormat="1" applyFont="1" applyBorder="1" applyAlignment="1"/>
    <xf numFmtId="4" fontId="56" fillId="0" borderId="52" xfId="562" applyNumberFormat="1" applyFont="1" applyBorder="1" applyAlignment="1"/>
    <xf numFmtId="4" fontId="56" fillId="36" borderId="53" xfId="562" applyNumberFormat="1" applyFont="1" applyFill="1" applyBorder="1" applyAlignment="1"/>
    <xf numFmtId="4" fontId="59" fillId="36" borderId="52" xfId="562" applyNumberFormat="1" applyFont="1" applyFill="1" applyBorder="1" applyAlignment="1"/>
    <xf numFmtId="4" fontId="56" fillId="37" borderId="53" xfId="562" applyNumberFormat="1" applyFont="1" applyFill="1" applyBorder="1" applyAlignment="1"/>
    <xf numFmtId="4" fontId="56" fillId="36" borderId="56" xfId="562" applyNumberFormat="1" applyFont="1" applyFill="1" applyBorder="1" applyAlignment="1"/>
    <xf numFmtId="180" fontId="56" fillId="0" borderId="0" xfId="546" applyNumberFormat="1" applyFont="1"/>
    <xf numFmtId="180" fontId="57" fillId="0" borderId="0" xfId="546" applyNumberFormat="1" applyFont="1"/>
    <xf numFmtId="180" fontId="56" fillId="0" borderId="0" xfId="562" applyNumberFormat="1" applyFont="1"/>
    <xf numFmtId="180" fontId="56" fillId="2" borderId="0" xfId="562" applyNumberFormat="1" applyFont="1" applyFill="1"/>
    <xf numFmtId="180" fontId="56" fillId="0" borderId="0" xfId="562" applyNumberFormat="1" applyFont="1" applyBorder="1"/>
    <xf numFmtId="180" fontId="64" fillId="35" borderId="50" xfId="546" applyNumberFormat="1" applyFont="1" applyFill="1" applyBorder="1" applyAlignment="1">
      <alignment horizontal="center" vertical="center" wrapText="1"/>
    </xf>
    <xf numFmtId="180" fontId="56" fillId="0" borderId="51" xfId="562" applyNumberFormat="1" applyFont="1" applyBorder="1" applyAlignment="1">
      <alignment horizontal="center" vertical="center" wrapText="1"/>
    </xf>
    <xf numFmtId="180" fontId="56" fillId="0" borderId="52" xfId="562" applyNumberFormat="1" applyFont="1" applyBorder="1" applyAlignment="1">
      <alignment horizontal="center" vertical="center" wrapText="1"/>
    </xf>
    <xf numFmtId="180" fontId="56" fillId="0" borderId="53" xfId="562" applyNumberFormat="1" applyFont="1" applyBorder="1" applyAlignment="1"/>
    <xf numFmtId="180" fontId="56" fillId="0" borderId="54" xfId="562" applyNumberFormat="1" applyFont="1" applyBorder="1" applyAlignment="1">
      <alignment horizontal="center" vertical="center" wrapText="1"/>
    </xf>
    <xf numFmtId="180" fontId="56" fillId="0" borderId="55" xfId="562" applyNumberFormat="1" applyFont="1" applyBorder="1" applyAlignment="1">
      <alignment horizontal="center" vertical="center" wrapText="1"/>
    </xf>
    <xf numFmtId="180" fontId="56" fillId="0" borderId="53" xfId="562" applyNumberFormat="1" applyFont="1" applyBorder="1" applyAlignment="1">
      <alignment horizontal="center" vertical="center" wrapText="1"/>
    </xf>
    <xf numFmtId="4" fontId="56" fillId="0" borderId="53" xfId="562" applyNumberFormat="1" applyFont="1" applyBorder="1" applyAlignment="1">
      <alignment horizontal="center" vertical="center" wrapText="1"/>
    </xf>
    <xf numFmtId="180" fontId="56" fillId="0" borderId="54" xfId="562" applyNumberFormat="1" applyFont="1" applyBorder="1" applyAlignment="1"/>
    <xf numFmtId="180" fontId="56" fillId="0" borderId="55" xfId="562" applyNumberFormat="1" applyFont="1" applyBorder="1" applyAlignment="1"/>
    <xf numFmtId="180" fontId="56" fillId="0" borderId="52" xfId="562" applyNumberFormat="1" applyFont="1" applyBorder="1" applyAlignment="1"/>
    <xf numFmtId="180" fontId="56" fillId="36" borderId="53" xfId="562" applyNumberFormat="1" applyFont="1" applyFill="1" applyBorder="1" applyAlignment="1"/>
    <xf numFmtId="180" fontId="59" fillId="36" borderId="52" xfId="562" applyNumberFormat="1" applyFont="1" applyFill="1" applyBorder="1" applyAlignment="1"/>
    <xf numFmtId="180" fontId="56" fillId="37" borderId="53" xfId="562" applyNumberFormat="1" applyFont="1" applyFill="1" applyBorder="1" applyAlignment="1"/>
    <xf numFmtId="180" fontId="56" fillId="37" borderId="56" xfId="562" applyNumberFormat="1" applyFont="1" applyFill="1" applyBorder="1" applyAlignment="1"/>
    <xf numFmtId="4" fontId="56" fillId="37" borderId="56" xfId="562" applyNumberFormat="1" applyFont="1" applyFill="1" applyBorder="1" applyAlignment="1"/>
    <xf numFmtId="180" fontId="56" fillId="36" borderId="52" xfId="562" applyNumberFormat="1" applyFont="1" applyFill="1" applyBorder="1" applyAlignment="1"/>
    <xf numFmtId="4" fontId="56" fillId="36" borderId="52" xfId="562" applyNumberFormat="1" applyFont="1" applyFill="1" applyBorder="1" applyAlignment="1"/>
    <xf numFmtId="180" fontId="56" fillId="36" borderId="56" xfId="562" applyNumberFormat="1" applyFont="1" applyFill="1" applyBorder="1" applyAlignment="1"/>
    <xf numFmtId="0" fontId="68" fillId="0" borderId="0" xfId="0" applyFont="1"/>
    <xf numFmtId="4" fontId="68" fillId="0" borderId="0" xfId="0" applyNumberFormat="1" applyFont="1"/>
    <xf numFmtId="0" fontId="68" fillId="0" borderId="0" xfId="0" applyFont="1" applyAlignment="1">
      <alignment vertical="top" wrapText="1"/>
    </xf>
    <xf numFmtId="0" fontId="69" fillId="0" borderId="0" xfId="0" applyFont="1"/>
    <xf numFmtId="4" fontId="68" fillId="2" borderId="34" xfId="561" applyNumberFormat="1" applyFont="1" applyFill="1" applyBorder="1" applyAlignment="1">
      <alignment horizontal="left" vertical="center" wrapText="1"/>
    </xf>
    <xf numFmtId="168" fontId="67" fillId="2" borderId="34" xfId="561" applyNumberFormat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8" fillId="0" borderId="0" xfId="562" applyFont="1" applyBorder="1" applyAlignment="1">
      <alignment horizontal="left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37" xfId="562" applyFont="1" applyBorder="1" applyAlignment="1">
      <alignment horizontal="left" vertical="center" wrapText="1"/>
    </xf>
    <xf numFmtId="0" fontId="64" fillId="0" borderId="4" xfId="562" applyFont="1" applyBorder="1" applyAlignment="1">
      <alignment horizontal="left" vertical="center" wrapText="1"/>
    </xf>
    <xf numFmtId="0" fontId="64" fillId="0" borderId="32" xfId="562" applyFont="1" applyBorder="1" applyAlignment="1">
      <alignment horizontal="left" vertical="center" wrapText="1"/>
    </xf>
    <xf numFmtId="0" fontId="64" fillId="0" borderId="33" xfId="562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  <xf numFmtId="0" fontId="63" fillId="0" borderId="48" xfId="562" applyFont="1" applyBorder="1" applyAlignment="1">
      <alignment horizontal="left" vertical="center" wrapText="1"/>
    </xf>
    <xf numFmtId="0" fontId="63" fillId="0" borderId="7" xfId="562" applyFont="1" applyBorder="1" applyAlignment="1">
      <alignment horizontal="left" vertical="center" wrapText="1"/>
    </xf>
    <xf numFmtId="0" fontId="63" fillId="0" borderId="8" xfId="562" applyFont="1" applyBorder="1" applyAlignment="1">
      <alignment horizontal="left" vertical="center" wrapText="1"/>
    </xf>
    <xf numFmtId="0" fontId="63" fillId="0" borderId="42" xfId="562" applyFont="1" applyBorder="1" applyAlignment="1">
      <alignment horizontal="left" vertical="center" wrapText="1"/>
    </xf>
    <xf numFmtId="0" fontId="63" fillId="0" borderId="36" xfId="562" applyFont="1" applyBorder="1" applyAlignment="1">
      <alignment horizontal="left" vertical="center" wrapText="1"/>
    </xf>
    <xf numFmtId="0" fontId="63" fillId="0" borderId="39" xfId="562" applyFont="1" applyBorder="1" applyAlignment="1">
      <alignment horizontal="left" vertical="center" wrapText="1"/>
    </xf>
    <xf numFmtId="0" fontId="64" fillId="0" borderId="40" xfId="562" applyFont="1" applyBorder="1" applyAlignment="1">
      <alignment horizontal="center" vertical="center" wrapText="1"/>
    </xf>
    <xf numFmtId="0" fontId="64" fillId="0" borderId="41" xfId="562" applyFont="1" applyBorder="1" applyAlignment="1">
      <alignment horizontal="center" vertical="center" wrapText="1"/>
    </xf>
    <xf numFmtId="0" fontId="64" fillId="0" borderId="35" xfId="562" applyFont="1" applyBorder="1" applyAlignment="1">
      <alignment horizontal="center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5" fillId="0" borderId="40" xfId="561" applyFont="1" applyBorder="1" applyAlignment="1">
      <alignment horizontal="center" vertical="center" wrapText="1"/>
    </xf>
    <xf numFmtId="0" fontId="65" fillId="0" borderId="41" xfId="561" applyFont="1" applyBorder="1" applyAlignment="1">
      <alignment horizontal="center" vertical="center" wrapText="1"/>
    </xf>
    <xf numFmtId="0" fontId="65" fillId="0" borderId="35" xfId="561" applyFont="1" applyBorder="1" applyAlignment="1">
      <alignment horizontal="center" vertic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69" fillId="0" borderId="0" xfId="0" applyFont="1" applyAlignment="1">
      <alignment horizontal="center" vertical="top" wrapText="1"/>
    </xf>
    <xf numFmtId="0" fontId="67" fillId="2" borderId="40" xfId="561" applyFont="1" applyFill="1" applyBorder="1" applyAlignment="1">
      <alignment horizontal="left" vertical="center" wrapText="1"/>
    </xf>
    <xf numFmtId="0" fontId="67" fillId="2" borderId="41" xfId="561" applyFont="1" applyFill="1" applyBorder="1" applyAlignment="1">
      <alignment horizontal="left" vertical="center" wrapText="1"/>
    </xf>
    <xf numFmtId="0" fontId="67" fillId="2" borderId="35" xfId="561" applyFont="1" applyFill="1" applyBorder="1" applyAlignment="1">
      <alignment horizontal="left" vertical="center" wrapText="1"/>
    </xf>
    <xf numFmtId="0" fontId="68" fillId="2" borderId="40" xfId="561" applyFont="1" applyFill="1" applyBorder="1" applyAlignment="1">
      <alignment horizontal="left" vertical="center" wrapText="1"/>
    </xf>
    <xf numFmtId="0" fontId="68" fillId="2" borderId="41" xfId="561" applyFont="1" applyFill="1" applyBorder="1" applyAlignment="1">
      <alignment horizontal="left" vertical="center" wrapText="1"/>
    </xf>
    <xf numFmtId="0" fontId="68" fillId="2" borderId="35" xfId="561" applyFont="1" applyFill="1" applyBorder="1" applyAlignment="1">
      <alignment horizontal="left" vertical="center" wrapText="1"/>
    </xf>
    <xf numFmtId="0" fontId="67" fillId="2" borderId="49" xfId="561" applyFont="1" applyFill="1" applyBorder="1" applyAlignment="1">
      <alignment horizontal="left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41" xfId="562" applyFont="1" applyBorder="1" applyAlignment="1">
      <alignment horizontal="left" vertical="center" wrapText="1"/>
    </xf>
    <xf numFmtId="0" fontId="62" fillId="0" borderId="49" xfId="562" applyFont="1" applyBorder="1" applyAlignment="1">
      <alignment horizontal="left" vertical="center" wrapText="1"/>
    </xf>
    <xf numFmtId="0" fontId="63" fillId="0" borderId="45" xfId="562" applyFont="1" applyBorder="1" applyAlignment="1">
      <alignment horizontal="left" vertical="center" wrapText="1"/>
    </xf>
    <xf numFmtId="0" fontId="63" fillId="0" borderId="46" xfId="562" applyFont="1" applyBorder="1" applyAlignment="1">
      <alignment horizontal="left" vertical="center" wrapText="1"/>
    </xf>
    <xf numFmtId="0" fontId="63" fillId="0" borderId="47" xfId="562" applyFont="1" applyBorder="1" applyAlignment="1">
      <alignment horizontal="left" vertical="center" wrapText="1"/>
    </xf>
    <xf numFmtId="0" fontId="63" fillId="0" borderId="40" xfId="561" applyFont="1" applyBorder="1" applyAlignment="1">
      <alignment horizontal="left" vertical="center" wrapText="1"/>
    </xf>
    <xf numFmtId="0" fontId="63" fillId="0" borderId="41" xfId="561" applyFont="1" applyBorder="1" applyAlignment="1">
      <alignment horizontal="left" vertical="center" wrapText="1"/>
    </xf>
    <xf numFmtId="0" fontId="63" fillId="0" borderId="49" xfId="561" applyFont="1" applyBorder="1" applyAlignment="1">
      <alignment horizontal="left" vertical="center" wrapText="1"/>
    </xf>
    <xf numFmtId="0" fontId="65" fillId="0" borderId="40" xfId="561" applyFont="1" applyBorder="1" applyAlignment="1">
      <alignment horizontal="left" vertical="center" wrapText="1"/>
    </xf>
    <xf numFmtId="0" fontId="65" fillId="0" borderId="41" xfId="561" applyFont="1" applyBorder="1" applyAlignment="1">
      <alignment horizontal="left" vertical="center" wrapText="1"/>
    </xf>
    <xf numFmtId="0" fontId="65" fillId="0" borderId="49" xfId="561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87" t="s">
        <v>58</v>
      </c>
      <c r="B3" s="187"/>
      <c r="C3" s="187"/>
      <c r="D3" s="187"/>
      <c r="E3" s="187"/>
      <c r="F3" s="187"/>
      <c r="G3" s="187"/>
      <c r="H3" s="187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88" t="s">
        <v>1</v>
      </c>
      <c r="B9" s="189" t="s">
        <v>2</v>
      </c>
      <c r="C9" s="188" t="s">
        <v>3</v>
      </c>
      <c r="D9" s="190" t="s">
        <v>78</v>
      </c>
      <c r="E9" s="190"/>
      <c r="F9" s="190"/>
      <c r="G9" s="190"/>
      <c r="H9" s="188" t="s">
        <v>79</v>
      </c>
    </row>
    <row r="10" spans="1:8" ht="12.75" customHeight="1" x14ac:dyDescent="0.2">
      <c r="A10" s="188"/>
      <c r="B10" s="189"/>
      <c r="C10" s="188"/>
      <c r="D10" s="188" t="s">
        <v>4</v>
      </c>
      <c r="E10" s="191" t="s">
        <v>5</v>
      </c>
      <c r="F10" s="188" t="s">
        <v>6</v>
      </c>
      <c r="G10" s="188" t="s">
        <v>7</v>
      </c>
      <c r="H10" s="188"/>
    </row>
    <row r="11" spans="1:8" x14ac:dyDescent="0.2">
      <c r="A11" s="188"/>
      <c r="B11" s="189"/>
      <c r="C11" s="188"/>
      <c r="D11" s="188"/>
      <c r="E11" s="192"/>
      <c r="F11" s="188"/>
      <c r="G11" s="188"/>
      <c r="H11" s="188"/>
    </row>
    <row r="12" spans="1:8" x14ac:dyDescent="0.2">
      <c r="A12" s="188"/>
      <c r="B12" s="189"/>
      <c r="C12" s="188"/>
      <c r="D12" s="188"/>
      <c r="E12" s="193"/>
      <c r="F12" s="188"/>
      <c r="G12" s="188"/>
      <c r="H12" s="188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63" t="s">
        <v>8</v>
      </c>
      <c r="B14" s="164"/>
      <c r="C14" s="164"/>
      <c r="D14" s="164"/>
      <c r="E14" s="164"/>
      <c r="F14" s="164"/>
      <c r="G14" s="164"/>
      <c r="H14" s="16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63" t="s">
        <v>12</v>
      </c>
      <c r="B17" s="164"/>
      <c r="C17" s="164"/>
      <c r="D17" s="164"/>
      <c r="E17" s="164"/>
      <c r="F17" s="164"/>
      <c r="G17" s="164"/>
      <c r="H17" s="16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63" t="s">
        <v>14</v>
      </c>
      <c r="B19" s="164"/>
      <c r="C19" s="164"/>
      <c r="D19" s="164"/>
      <c r="E19" s="164"/>
      <c r="F19" s="164"/>
      <c r="G19" s="164"/>
      <c r="H19" s="16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63" t="s">
        <v>16</v>
      </c>
      <c r="B21" s="164"/>
      <c r="C21" s="164"/>
      <c r="D21" s="164"/>
      <c r="E21" s="164"/>
      <c r="F21" s="164"/>
      <c r="G21" s="164"/>
      <c r="H21" s="16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63" t="s">
        <v>18</v>
      </c>
      <c r="B23" s="164"/>
      <c r="C23" s="164"/>
      <c r="D23" s="164"/>
      <c r="E23" s="164"/>
      <c r="F23" s="164"/>
      <c r="G23" s="164"/>
      <c r="H23" s="16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63" t="s">
        <v>21</v>
      </c>
      <c r="B26" s="164"/>
      <c r="C26" s="164"/>
      <c r="D26" s="164"/>
      <c r="E26" s="164"/>
      <c r="F26" s="164"/>
      <c r="G26" s="164"/>
      <c r="H26" s="16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63" t="s">
        <v>24</v>
      </c>
      <c r="B29" s="164"/>
      <c r="C29" s="164"/>
      <c r="D29" s="164"/>
      <c r="E29" s="164"/>
      <c r="F29" s="164"/>
      <c r="G29" s="164"/>
      <c r="H29" s="16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63" t="s">
        <v>32</v>
      </c>
      <c r="B35" s="164"/>
      <c r="C35" s="164"/>
      <c r="D35" s="164"/>
      <c r="E35" s="164"/>
      <c r="F35" s="164"/>
      <c r="G35" s="164"/>
      <c r="H35" s="16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63" t="s">
        <v>35</v>
      </c>
      <c r="B38" s="164"/>
      <c r="C38" s="164"/>
      <c r="D38" s="164"/>
      <c r="E38" s="164"/>
      <c r="F38" s="164"/>
      <c r="G38" s="164"/>
      <c r="H38" s="16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63" t="s">
        <v>38</v>
      </c>
      <c r="B42" s="164"/>
      <c r="C42" s="164"/>
      <c r="D42" s="164"/>
      <c r="E42" s="164"/>
      <c r="F42" s="164"/>
      <c r="G42" s="164"/>
      <c r="H42" s="16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63" t="s">
        <v>42</v>
      </c>
      <c r="B45" s="164"/>
      <c r="C45" s="164"/>
      <c r="D45" s="164"/>
      <c r="E45" s="164"/>
      <c r="F45" s="164"/>
      <c r="G45" s="164"/>
      <c r="H45" s="164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74">
        <v>10</v>
      </c>
      <c r="B49" s="177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80"/>
      <c r="R49" s="180"/>
    </row>
    <row r="50" spans="1:18" s="30" customFormat="1" x14ac:dyDescent="0.2">
      <c r="A50" s="175"/>
      <c r="B50" s="178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80"/>
      <c r="R50" s="180"/>
    </row>
    <row r="51" spans="1:18" s="30" customFormat="1" x14ac:dyDescent="0.2">
      <c r="A51" s="175"/>
      <c r="B51" s="178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80"/>
      <c r="R51" s="180"/>
    </row>
    <row r="52" spans="1:18" s="30" customFormat="1" x14ac:dyDescent="0.2">
      <c r="A52" s="175"/>
      <c r="B52" s="178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80"/>
      <c r="R52" s="180"/>
    </row>
    <row r="53" spans="1:18" s="30" customFormat="1" x14ac:dyDescent="0.2">
      <c r="A53" s="176"/>
      <c r="B53" s="179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80"/>
      <c r="R53" s="180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68" t="s">
        <v>73</v>
      </c>
      <c r="B55" s="169"/>
      <c r="C55" s="170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71" t="s">
        <v>74</v>
      </c>
      <c r="B56" s="172"/>
      <c r="C56" s="173"/>
      <c r="D56" s="37"/>
      <c r="E56" s="37"/>
      <c r="F56" s="37"/>
      <c r="G56" s="37"/>
      <c r="H56" s="38"/>
    </row>
    <row r="57" spans="1:18" x14ac:dyDescent="0.2">
      <c r="A57" s="171" t="s">
        <v>75</v>
      </c>
      <c r="B57" s="172"/>
      <c r="C57" s="173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81" t="s">
        <v>59</v>
      </c>
      <c r="B58" s="182"/>
      <c r="C58" s="182"/>
      <c r="D58" s="182"/>
      <c r="E58" s="182"/>
      <c r="F58" s="182"/>
      <c r="G58" s="182"/>
      <c r="H58" s="183"/>
    </row>
    <row r="59" spans="1:18" x14ac:dyDescent="0.2">
      <c r="A59" s="56" t="s">
        <v>66</v>
      </c>
      <c r="B59" s="56">
        <v>2019</v>
      </c>
      <c r="C59" s="39" t="s">
        <v>67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68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60</v>
      </c>
      <c r="B61" s="56">
        <v>2021</v>
      </c>
      <c r="C61" s="39" t="s">
        <v>69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61</v>
      </c>
      <c r="B62" s="56">
        <v>2022</v>
      </c>
      <c r="C62" s="39" t="s">
        <v>70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62</v>
      </c>
      <c r="B63" s="56">
        <v>2023</v>
      </c>
      <c r="C63" s="39" t="s">
        <v>68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71</v>
      </c>
      <c r="B64" s="56">
        <v>2024</v>
      </c>
      <c r="C64" s="39" t="s">
        <v>68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84" t="s">
        <v>51</v>
      </c>
      <c r="B65" s="185"/>
      <c r="C65" s="186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65" t="s">
        <v>63</v>
      </c>
      <c r="B66" s="166"/>
      <c r="C66" s="167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zoomScaleNormal="100" workbookViewId="0">
      <selection activeCell="A5" sqref="A5:F5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95" customWidth="1"/>
    <col min="7" max="7" width="23" style="133" customWidth="1"/>
    <col min="8" max="8" width="23" style="41" customWidth="1"/>
    <col min="9" max="16384" width="9.140625" style="41"/>
  </cols>
  <sheetData>
    <row r="1" spans="1:8" s="43" customFormat="1" ht="11.25" customHeight="1" x14ac:dyDescent="0.25">
      <c r="A1" s="194"/>
      <c r="B1" s="194"/>
      <c r="C1" s="194"/>
      <c r="D1" s="194"/>
      <c r="E1" s="194"/>
      <c r="F1" s="194"/>
    </row>
    <row r="2" spans="1:8" s="42" customFormat="1" ht="11.25" x14ac:dyDescent="0.2">
      <c r="A2" s="63"/>
      <c r="B2" s="63"/>
      <c r="C2" s="63"/>
      <c r="D2" s="63"/>
      <c r="E2" s="63"/>
      <c r="F2" s="92"/>
    </row>
    <row r="3" spans="1:8" s="42" customFormat="1" ht="11.25" x14ac:dyDescent="0.2">
      <c r="A3" s="63"/>
      <c r="B3" s="63"/>
      <c r="C3" s="63"/>
      <c r="D3" s="63"/>
      <c r="E3" s="63"/>
      <c r="F3" s="92"/>
      <c r="G3" s="134"/>
    </row>
    <row r="4" spans="1:8" s="43" customFormat="1" ht="15.75" x14ac:dyDescent="0.25">
      <c r="A4" s="194"/>
      <c r="B4" s="194"/>
      <c r="C4" s="194"/>
      <c r="D4" s="194"/>
      <c r="E4" s="194"/>
      <c r="F4" s="194"/>
      <c r="G4" s="135"/>
    </row>
    <row r="5" spans="1:8" s="44" customFormat="1" ht="15.75" x14ac:dyDescent="0.25">
      <c r="A5" s="202" t="s">
        <v>109</v>
      </c>
      <c r="B5" s="202"/>
      <c r="C5" s="202"/>
      <c r="D5" s="202"/>
      <c r="E5" s="202"/>
      <c r="F5" s="202"/>
      <c r="G5" s="136"/>
    </row>
    <row r="6" spans="1:8" s="46" customFormat="1" ht="13.5" customHeight="1" thickBot="1" x14ac:dyDescent="0.25">
      <c r="A6" s="45"/>
      <c r="B6" s="45"/>
      <c r="C6" s="45"/>
      <c r="D6" s="45"/>
      <c r="E6" s="45"/>
      <c r="F6" s="93"/>
      <c r="G6" s="137"/>
    </row>
    <row r="7" spans="1:8" ht="85.5" customHeight="1" thickBot="1" x14ac:dyDescent="0.25">
      <c r="A7" s="71" t="s">
        <v>53</v>
      </c>
      <c r="B7" s="72" t="s">
        <v>54</v>
      </c>
      <c r="C7" s="72" t="s">
        <v>55</v>
      </c>
      <c r="D7" s="72" t="s">
        <v>83</v>
      </c>
      <c r="E7" s="72" t="s">
        <v>56</v>
      </c>
      <c r="F7" s="94" t="s">
        <v>84</v>
      </c>
      <c r="G7" s="138" t="s">
        <v>115</v>
      </c>
      <c r="H7" s="120" t="s">
        <v>116</v>
      </c>
    </row>
    <row r="8" spans="1:8" s="62" customFormat="1" ht="26.25" thickBot="1" x14ac:dyDescent="0.3">
      <c r="A8" s="73">
        <v>1</v>
      </c>
      <c r="B8" s="74" t="s">
        <v>103</v>
      </c>
      <c r="C8" s="75" t="s">
        <v>92</v>
      </c>
      <c r="D8" s="76">
        <f>229.2/70*95</f>
        <v>311.05714285714282</v>
      </c>
      <c r="E8" s="77">
        <v>0.27</v>
      </c>
      <c r="F8" s="78">
        <f>D8*E8</f>
        <v>83.985428571428571</v>
      </c>
      <c r="G8" s="139"/>
      <c r="H8" s="121"/>
    </row>
    <row r="9" spans="1:8" s="47" customFormat="1" ht="13.5" customHeight="1" thickBot="1" x14ac:dyDescent="0.25">
      <c r="A9" s="200" t="s">
        <v>86</v>
      </c>
      <c r="B9" s="201"/>
      <c r="C9" s="201"/>
      <c r="D9" s="201"/>
      <c r="E9" s="201"/>
      <c r="F9" s="96">
        <f>SUM(F8)</f>
        <v>83.985428571428571</v>
      </c>
      <c r="G9" s="140"/>
      <c r="H9" s="122"/>
    </row>
    <row r="10" spans="1:8" s="62" customFormat="1" x14ac:dyDescent="0.2">
      <c r="A10" s="195" t="s">
        <v>85</v>
      </c>
      <c r="B10" s="196"/>
      <c r="C10" s="196"/>
      <c r="D10" s="196"/>
      <c r="E10" s="196"/>
      <c r="F10" s="197"/>
      <c r="G10" s="141"/>
      <c r="H10" s="123"/>
    </row>
    <row r="11" spans="1:8" s="62" customFormat="1" ht="25.5" x14ac:dyDescent="0.25">
      <c r="A11" s="65"/>
      <c r="B11" s="64" t="s">
        <v>82</v>
      </c>
      <c r="C11" s="66" t="s">
        <v>81</v>
      </c>
      <c r="D11" s="67">
        <f>F9</f>
        <v>83.985428571428571</v>
      </c>
      <c r="E11" s="90">
        <v>0.09</v>
      </c>
      <c r="F11" s="68">
        <f t="shared" ref="F11:F23" si="0">D11*E11</f>
        <v>7.5586885714285712</v>
      </c>
      <c r="G11" s="142"/>
      <c r="H11" s="124"/>
    </row>
    <row r="12" spans="1:8" s="62" customFormat="1" x14ac:dyDescent="0.25">
      <c r="A12" s="65"/>
      <c r="B12" s="64" t="s">
        <v>91</v>
      </c>
      <c r="C12" s="66" t="s">
        <v>102</v>
      </c>
      <c r="D12" s="67">
        <f>F9</f>
        <v>83.985428571428571</v>
      </c>
      <c r="E12" s="90">
        <v>1.4999999999999999E-2</v>
      </c>
      <c r="F12" s="68">
        <f t="shared" si="0"/>
        <v>1.2597814285714286</v>
      </c>
      <c r="G12" s="142"/>
      <c r="H12" s="124"/>
    </row>
    <row r="13" spans="1:8" s="62" customFormat="1" ht="25.5" x14ac:dyDescent="0.25">
      <c r="A13" s="65"/>
      <c r="B13" s="64" t="s">
        <v>93</v>
      </c>
      <c r="C13" s="66" t="s">
        <v>102</v>
      </c>
      <c r="D13" s="67">
        <f>F9</f>
        <v>83.985428571428571</v>
      </c>
      <c r="E13" s="90">
        <v>2.5000000000000001E-2</v>
      </c>
      <c r="F13" s="68">
        <f t="shared" si="0"/>
        <v>2.0996357142857143</v>
      </c>
      <c r="G13" s="142"/>
      <c r="H13" s="124"/>
    </row>
    <row r="14" spans="1:8" s="62" customFormat="1" x14ac:dyDescent="0.25">
      <c r="A14" s="65"/>
      <c r="B14" s="64" t="s">
        <v>117</v>
      </c>
      <c r="C14" s="66" t="s">
        <v>102</v>
      </c>
      <c r="D14" s="67">
        <f>F9</f>
        <v>83.985428571428571</v>
      </c>
      <c r="E14" s="90">
        <v>0.06</v>
      </c>
      <c r="F14" s="68">
        <f t="shared" si="0"/>
        <v>5.0391257142857144</v>
      </c>
      <c r="G14" s="142"/>
      <c r="H14" s="124"/>
    </row>
    <row r="15" spans="1:8" s="62" customFormat="1" x14ac:dyDescent="0.25">
      <c r="A15" s="65"/>
      <c r="B15" s="64" t="s">
        <v>118</v>
      </c>
      <c r="C15" s="66" t="s">
        <v>102</v>
      </c>
      <c r="D15" s="67">
        <f>F9</f>
        <v>83.985428571428571</v>
      </c>
      <c r="E15" s="90">
        <v>0.04</v>
      </c>
      <c r="F15" s="68">
        <f t="shared" si="0"/>
        <v>3.3594171428571431</v>
      </c>
      <c r="G15" s="142"/>
      <c r="H15" s="124"/>
    </row>
    <row r="16" spans="1:8" s="62" customFormat="1" x14ac:dyDescent="0.25">
      <c r="A16" s="65"/>
      <c r="B16" s="64" t="s">
        <v>94</v>
      </c>
      <c r="C16" s="66" t="s">
        <v>102</v>
      </c>
      <c r="D16" s="67">
        <f>F9</f>
        <v>83.985428571428571</v>
      </c>
      <c r="E16" s="90">
        <v>0</v>
      </c>
      <c r="F16" s="68">
        <f t="shared" si="0"/>
        <v>0</v>
      </c>
      <c r="G16" s="142"/>
      <c r="H16" s="124"/>
    </row>
    <row r="17" spans="1:8" s="62" customFormat="1" x14ac:dyDescent="0.25">
      <c r="A17" s="101"/>
      <c r="B17" s="102" t="s">
        <v>57</v>
      </c>
      <c r="C17" s="103" t="s">
        <v>102</v>
      </c>
      <c r="D17" s="104">
        <f>F9</f>
        <v>83.985428571428571</v>
      </c>
      <c r="E17" s="105">
        <v>0.03</v>
      </c>
      <c r="F17" s="106">
        <f t="shared" si="0"/>
        <v>2.5195628571428572</v>
      </c>
      <c r="G17" s="142"/>
      <c r="H17" s="124"/>
    </row>
    <row r="18" spans="1:8" s="62" customFormat="1" x14ac:dyDescent="0.25">
      <c r="A18" s="101"/>
      <c r="B18" s="102" t="s">
        <v>96</v>
      </c>
      <c r="C18" s="103" t="s">
        <v>101</v>
      </c>
      <c r="D18" s="104">
        <f>F9</f>
        <v>83.985428571428571</v>
      </c>
      <c r="E18" s="105">
        <v>0</v>
      </c>
      <c r="F18" s="106">
        <f t="shared" si="0"/>
        <v>0</v>
      </c>
      <c r="G18" s="143"/>
      <c r="H18" s="125"/>
    </row>
    <row r="19" spans="1:8" s="62" customFormat="1" x14ac:dyDescent="0.25">
      <c r="A19" s="101"/>
      <c r="B19" s="102" t="s">
        <v>97</v>
      </c>
      <c r="C19" s="103" t="s">
        <v>101</v>
      </c>
      <c r="D19" s="104">
        <f>F9</f>
        <v>83.985428571428571</v>
      </c>
      <c r="E19" s="105">
        <v>0</v>
      </c>
      <c r="F19" s="106">
        <f t="shared" si="0"/>
        <v>0</v>
      </c>
      <c r="G19" s="142"/>
      <c r="H19" s="124"/>
    </row>
    <row r="20" spans="1:8" s="62" customFormat="1" x14ac:dyDescent="0.25">
      <c r="A20" s="101"/>
      <c r="B20" s="102" t="s">
        <v>98</v>
      </c>
      <c r="C20" s="103" t="s">
        <v>101</v>
      </c>
      <c r="D20" s="104">
        <f>F9</f>
        <v>83.985428571428571</v>
      </c>
      <c r="E20" s="105">
        <v>0</v>
      </c>
      <c r="F20" s="106">
        <f t="shared" si="0"/>
        <v>0</v>
      </c>
      <c r="G20" s="142"/>
      <c r="H20" s="124"/>
    </row>
    <row r="21" spans="1:8" s="62" customFormat="1" x14ac:dyDescent="0.25">
      <c r="A21" s="101"/>
      <c r="B21" s="102" t="s">
        <v>99</v>
      </c>
      <c r="C21" s="103" t="s">
        <v>101</v>
      </c>
      <c r="D21" s="104">
        <f>F9</f>
        <v>83.985428571428571</v>
      </c>
      <c r="E21" s="105">
        <v>0</v>
      </c>
      <c r="F21" s="106">
        <f t="shared" si="0"/>
        <v>0</v>
      </c>
      <c r="G21" s="142"/>
      <c r="H21" s="124"/>
    </row>
    <row r="22" spans="1:8" s="62" customFormat="1" x14ac:dyDescent="0.25">
      <c r="A22" s="101"/>
      <c r="B22" s="102" t="s">
        <v>100</v>
      </c>
      <c r="C22" s="103" t="s">
        <v>101</v>
      </c>
      <c r="D22" s="104">
        <f>F9</f>
        <v>83.985428571428571</v>
      </c>
      <c r="E22" s="105">
        <v>1.2E-2</v>
      </c>
      <c r="F22" s="106">
        <f t="shared" si="0"/>
        <v>1.007825142857143</v>
      </c>
      <c r="G22" s="142"/>
      <c r="H22" s="124"/>
    </row>
    <row r="23" spans="1:8" s="62" customFormat="1" ht="39" thickBot="1" x14ac:dyDescent="0.3">
      <c r="A23" s="80"/>
      <c r="B23" s="81" t="s">
        <v>95</v>
      </c>
      <c r="C23" s="82" t="s">
        <v>101</v>
      </c>
      <c r="D23" s="83">
        <f>F9</f>
        <v>83.985428571428571</v>
      </c>
      <c r="E23" s="91">
        <v>0</v>
      </c>
      <c r="F23" s="84">
        <f t="shared" si="0"/>
        <v>0</v>
      </c>
      <c r="G23" s="143"/>
      <c r="H23" s="125"/>
    </row>
    <row r="24" spans="1:8" s="47" customFormat="1" ht="13.5" customHeight="1" thickBot="1" x14ac:dyDescent="0.25">
      <c r="A24" s="198" t="s">
        <v>86</v>
      </c>
      <c r="B24" s="199"/>
      <c r="C24" s="199"/>
      <c r="D24" s="199"/>
      <c r="E24" s="199"/>
      <c r="F24" s="85">
        <f>SUM(F11:F23,F9)</f>
        <v>106.82946514285715</v>
      </c>
      <c r="G24" s="140"/>
      <c r="H24" s="122"/>
    </row>
    <row r="25" spans="1:8" s="47" customFormat="1" ht="13.5" customHeight="1" thickBot="1" x14ac:dyDescent="0.25">
      <c r="A25" s="209" t="s">
        <v>90</v>
      </c>
      <c r="B25" s="210"/>
      <c r="C25" s="210"/>
      <c r="D25" s="210"/>
      <c r="E25" s="210"/>
      <c r="F25" s="211"/>
      <c r="G25" s="140"/>
      <c r="H25" s="122"/>
    </row>
    <row r="26" spans="1:8" s="47" customFormat="1" ht="13.5" customHeight="1" x14ac:dyDescent="0.2">
      <c r="A26" s="212" t="s">
        <v>87</v>
      </c>
      <c r="B26" s="213"/>
      <c r="C26" s="213"/>
      <c r="D26" s="213"/>
      <c r="E26" s="88">
        <v>0.8</v>
      </c>
      <c r="F26" s="79">
        <f>F24*E26</f>
        <v>85.463572114285725</v>
      </c>
      <c r="G26" s="144"/>
      <c r="H26" s="145"/>
    </row>
    <row r="27" spans="1:8" s="47" customFormat="1" ht="13.5" customHeight="1" x14ac:dyDescent="0.2">
      <c r="A27" s="217" t="s">
        <v>88</v>
      </c>
      <c r="B27" s="218"/>
      <c r="C27" s="218"/>
      <c r="D27" s="218"/>
      <c r="E27" s="89">
        <v>0.04</v>
      </c>
      <c r="F27" s="69">
        <f>F24*E27</f>
        <v>4.2731786057142855</v>
      </c>
      <c r="G27" s="142"/>
      <c r="H27" s="124"/>
    </row>
    <row r="28" spans="1:8" s="47" customFormat="1" ht="13.5" customHeight="1" x14ac:dyDescent="0.2">
      <c r="A28" s="217" t="s">
        <v>89</v>
      </c>
      <c r="B28" s="218"/>
      <c r="C28" s="218"/>
      <c r="D28" s="218"/>
      <c r="E28" s="89">
        <v>0</v>
      </c>
      <c r="F28" s="69">
        <f>F24*E28</f>
        <v>0</v>
      </c>
      <c r="G28" s="146"/>
      <c r="H28" s="126"/>
    </row>
    <row r="29" spans="1:8" s="47" customFormat="1" ht="13.5" customHeight="1" thickBot="1" x14ac:dyDescent="0.25">
      <c r="A29" s="217" t="s">
        <v>104</v>
      </c>
      <c r="B29" s="218"/>
      <c r="C29" s="218"/>
      <c r="D29" s="218"/>
      <c r="E29" s="89">
        <v>0.16</v>
      </c>
      <c r="F29" s="69">
        <f>F24*E29</f>
        <v>17.092714422857142</v>
      </c>
      <c r="G29" s="147"/>
      <c r="H29" s="127"/>
    </row>
    <row r="30" spans="1:8" s="47" customFormat="1" ht="13.5" customHeight="1" thickBot="1" x14ac:dyDescent="0.25">
      <c r="A30" s="214" t="s">
        <v>110</v>
      </c>
      <c r="B30" s="215"/>
      <c r="C30" s="215"/>
      <c r="D30" s="215"/>
      <c r="E30" s="215"/>
      <c r="F30" s="216"/>
      <c r="G30" s="148"/>
      <c r="H30" s="128"/>
    </row>
    <row r="31" spans="1:8" s="47" customFormat="1" ht="13.5" customHeight="1" x14ac:dyDescent="0.2">
      <c r="A31" s="230" t="s">
        <v>87</v>
      </c>
      <c r="B31" s="231"/>
      <c r="C31" s="231"/>
      <c r="D31" s="232"/>
      <c r="E31" s="86">
        <v>6.43</v>
      </c>
      <c r="F31" s="108">
        <f>F26*E31</f>
        <v>549.53076869485722</v>
      </c>
      <c r="G31" s="149">
        <v>1.1679999999999999</v>
      </c>
      <c r="H31" s="129">
        <f>G31*F31</f>
        <v>641.85193783559316</v>
      </c>
    </row>
    <row r="32" spans="1:8" s="47" customFormat="1" ht="13.5" customHeight="1" x14ac:dyDescent="0.2">
      <c r="A32" s="203" t="s">
        <v>88</v>
      </c>
      <c r="B32" s="204"/>
      <c r="C32" s="204"/>
      <c r="D32" s="205"/>
      <c r="E32" s="70">
        <v>5.19</v>
      </c>
      <c r="F32" s="109">
        <f>F27*E32</f>
        <v>22.177796963657144</v>
      </c>
      <c r="G32" s="149">
        <v>0.45</v>
      </c>
      <c r="H32" s="129">
        <f>G32*F32</f>
        <v>9.9800086336457152</v>
      </c>
    </row>
    <row r="33" spans="1:8" s="47" customFormat="1" ht="13.5" customHeight="1" x14ac:dyDescent="0.2">
      <c r="A33" s="203" t="s">
        <v>89</v>
      </c>
      <c r="B33" s="204"/>
      <c r="C33" s="204"/>
      <c r="D33" s="205"/>
      <c r="E33" s="70">
        <v>27.67</v>
      </c>
      <c r="F33" s="109">
        <f>F28*E33</f>
        <v>0</v>
      </c>
      <c r="G33" s="149">
        <v>0.35</v>
      </c>
      <c r="H33" s="129">
        <f>G33*F33</f>
        <v>0</v>
      </c>
    </row>
    <row r="34" spans="1:8" s="47" customFormat="1" ht="13.5" customHeight="1" thickBot="1" x14ac:dyDescent="0.25">
      <c r="A34" s="206" t="s">
        <v>104</v>
      </c>
      <c r="B34" s="207"/>
      <c r="C34" s="207"/>
      <c r="D34" s="208"/>
      <c r="E34" s="110">
        <v>10.26</v>
      </c>
      <c r="F34" s="111">
        <f>F29*E34</f>
        <v>175.37124997851427</v>
      </c>
      <c r="G34" s="149">
        <v>0.56476000000000004</v>
      </c>
      <c r="H34" s="129">
        <f>G34*F34</f>
        <v>99.04266713786572</v>
      </c>
    </row>
    <row r="35" spans="1:8" s="47" customFormat="1" ht="13.5" customHeight="1" thickBot="1" x14ac:dyDescent="0.25">
      <c r="A35" s="227" t="s">
        <v>111</v>
      </c>
      <c r="B35" s="228"/>
      <c r="C35" s="228"/>
      <c r="D35" s="228"/>
      <c r="E35" s="229"/>
      <c r="F35" s="112">
        <f>SUM(F31:F34)</f>
        <v>747.07981563702856</v>
      </c>
      <c r="G35" s="150"/>
      <c r="H35" s="130">
        <f>SUM(H31:H34)</f>
        <v>750.87461360710461</v>
      </c>
    </row>
    <row r="36" spans="1:8" s="87" customFormat="1" ht="13.5" customHeight="1" x14ac:dyDescent="0.2">
      <c r="A36" s="97"/>
      <c r="B36" s="98" t="s">
        <v>105</v>
      </c>
      <c r="C36" s="99" t="s">
        <v>106</v>
      </c>
      <c r="D36" s="113" t="s">
        <v>120</v>
      </c>
      <c r="E36" s="114">
        <v>0.06</v>
      </c>
      <c r="F36" s="100">
        <f>F35*E36</f>
        <v>44.824788938221715</v>
      </c>
      <c r="G36" s="151"/>
      <c r="H36" s="131">
        <f>H35*E36</f>
        <v>45.052476816426278</v>
      </c>
    </row>
    <row r="37" spans="1:8" s="47" customFormat="1" ht="43.5" customHeight="1" thickBot="1" x14ac:dyDescent="0.25">
      <c r="A37" s="80"/>
      <c r="B37" s="81" t="s">
        <v>107</v>
      </c>
      <c r="C37" s="82" t="s">
        <v>119</v>
      </c>
      <c r="D37" s="115" t="s">
        <v>108</v>
      </c>
      <c r="E37" s="91">
        <v>0.04</v>
      </c>
      <c r="F37" s="84">
        <f>F35*E37</f>
        <v>29.883192625481144</v>
      </c>
      <c r="G37" s="152"/>
      <c r="H37" s="153">
        <f>H35*E37</f>
        <v>30.034984544284185</v>
      </c>
    </row>
    <row r="38" spans="1:8" s="47" customFormat="1" ht="13.5" customHeight="1" thickBot="1" x14ac:dyDescent="0.25">
      <c r="A38" s="214" t="s">
        <v>112</v>
      </c>
      <c r="B38" s="215"/>
      <c r="C38" s="215"/>
      <c r="D38" s="215"/>
      <c r="E38" s="215"/>
      <c r="F38" s="216"/>
      <c r="G38" s="154"/>
      <c r="H38" s="155"/>
    </row>
    <row r="39" spans="1:8" s="47" customFormat="1" ht="13.5" customHeight="1" x14ac:dyDescent="0.2">
      <c r="A39" s="230" t="s">
        <v>87</v>
      </c>
      <c r="B39" s="231"/>
      <c r="C39" s="231"/>
      <c r="D39" s="232"/>
      <c r="E39" s="88">
        <v>1.0509999999999999</v>
      </c>
      <c r="F39" s="79">
        <f>F31*E39</f>
        <v>577.55683789829493</v>
      </c>
      <c r="G39" s="149">
        <v>1.1679999999999999</v>
      </c>
      <c r="H39" s="129">
        <f>F39*G39</f>
        <v>674.58638666520847</v>
      </c>
    </row>
    <row r="40" spans="1:8" s="47" customFormat="1" ht="13.5" customHeight="1" x14ac:dyDescent="0.2">
      <c r="A40" s="203" t="s">
        <v>88</v>
      </c>
      <c r="B40" s="204"/>
      <c r="C40" s="204"/>
      <c r="D40" s="205"/>
      <c r="E40" s="89">
        <v>1.0509999999999999</v>
      </c>
      <c r="F40" s="69">
        <f>F32*E40</f>
        <v>23.308864608803656</v>
      </c>
      <c r="G40" s="149">
        <v>0.45</v>
      </c>
      <c r="H40" s="129">
        <f>G40*F40</f>
        <v>10.488989073961646</v>
      </c>
    </row>
    <row r="41" spans="1:8" s="47" customFormat="1" ht="13.5" customHeight="1" x14ac:dyDescent="0.2">
      <c r="A41" s="203" t="s">
        <v>89</v>
      </c>
      <c r="B41" s="204"/>
      <c r="C41" s="204"/>
      <c r="D41" s="205"/>
      <c r="E41" s="89">
        <v>1.0509999999999999</v>
      </c>
      <c r="F41" s="69">
        <f>F33*E41</f>
        <v>0</v>
      </c>
      <c r="G41" s="149">
        <v>0.35</v>
      </c>
      <c r="H41" s="129">
        <f>G41*F41</f>
        <v>0</v>
      </c>
    </row>
    <row r="42" spans="1:8" s="47" customFormat="1" ht="13.5" customHeight="1" thickBot="1" x14ac:dyDescent="0.25">
      <c r="A42" s="206" t="s">
        <v>104</v>
      </c>
      <c r="B42" s="207"/>
      <c r="C42" s="207"/>
      <c r="D42" s="208"/>
      <c r="E42" s="116">
        <v>1.0509999999999999</v>
      </c>
      <c r="F42" s="107">
        <f>F34*E42</f>
        <v>184.31518372741849</v>
      </c>
      <c r="G42" s="149">
        <v>0.56476000000000004</v>
      </c>
      <c r="H42" s="129">
        <f>G42*F42</f>
        <v>104.09384316189687</v>
      </c>
    </row>
    <row r="43" spans="1:8" s="48" customFormat="1" ht="13.5" customHeight="1" thickBot="1" x14ac:dyDescent="0.25">
      <c r="A43" s="236" t="s">
        <v>113</v>
      </c>
      <c r="B43" s="237"/>
      <c r="C43" s="237"/>
      <c r="D43" s="237"/>
      <c r="E43" s="238"/>
      <c r="F43" s="117">
        <f>SUM(F39:F42)</f>
        <v>785.18088623451706</v>
      </c>
      <c r="G43" s="150"/>
      <c r="H43" s="130">
        <f>SUM(H39:H42)</f>
        <v>789.16921890106698</v>
      </c>
    </row>
    <row r="44" spans="1:8" s="48" customFormat="1" ht="13.5" customHeight="1" thickBot="1" x14ac:dyDescent="0.25">
      <c r="A44" s="233" t="s">
        <v>77</v>
      </c>
      <c r="B44" s="234"/>
      <c r="C44" s="234"/>
      <c r="D44" s="234"/>
      <c r="E44" s="235"/>
      <c r="F44" s="118">
        <f>F43*0.2</f>
        <v>157.03617724690343</v>
      </c>
      <c r="G44" s="156"/>
      <c r="H44" s="132">
        <f>H43*0.2</f>
        <v>157.83384378021341</v>
      </c>
    </row>
    <row r="45" spans="1:8" s="49" customFormat="1" ht="13.5" customHeight="1" thickBot="1" x14ac:dyDescent="0.25">
      <c r="A45" s="220" t="s">
        <v>114</v>
      </c>
      <c r="B45" s="221"/>
      <c r="C45" s="221"/>
      <c r="D45" s="221"/>
      <c r="E45" s="226"/>
      <c r="F45" s="119">
        <f>SUM(F43:F44)</f>
        <v>942.2170634814205</v>
      </c>
      <c r="G45" s="150"/>
      <c r="H45" s="130">
        <f>SUM(H43:H44)</f>
        <v>947.00306268128043</v>
      </c>
    </row>
    <row r="46" spans="1:8" s="49" customFormat="1" ht="13.5" customHeight="1" x14ac:dyDescent="0.2">
      <c r="A46" s="97"/>
      <c r="B46" s="98" t="s">
        <v>105</v>
      </c>
      <c r="C46" s="99" t="s">
        <v>106</v>
      </c>
      <c r="D46" s="113" t="s">
        <v>120</v>
      </c>
      <c r="E46" s="114">
        <v>0.06</v>
      </c>
      <c r="F46" s="100">
        <f>F45*E46</f>
        <v>56.533023808885225</v>
      </c>
      <c r="G46" s="149"/>
      <c r="H46" s="129">
        <f>H45*E46</f>
        <v>56.820183760876823</v>
      </c>
    </row>
    <row r="47" spans="1:8" ht="77.25" thickBot="1" x14ac:dyDescent="0.25">
      <c r="A47" s="80"/>
      <c r="B47" s="81" t="s">
        <v>107</v>
      </c>
      <c r="C47" s="82" t="s">
        <v>119</v>
      </c>
      <c r="D47" s="115" t="s">
        <v>108</v>
      </c>
      <c r="E47" s="91">
        <v>0.04</v>
      </c>
      <c r="F47" s="84">
        <f>F45*E47</f>
        <v>37.688682539256824</v>
      </c>
      <c r="G47" s="149"/>
      <c r="H47" s="129">
        <f>H45*E47</f>
        <v>37.880122507251215</v>
      </c>
    </row>
    <row r="48" spans="1:8" ht="16.5" customHeight="1" thickBot="1" x14ac:dyDescent="0.25">
      <c r="A48" s="220" t="s">
        <v>122</v>
      </c>
      <c r="B48" s="221"/>
      <c r="C48" s="221"/>
      <c r="D48" s="221"/>
      <c r="E48" s="221"/>
      <c r="F48" s="221"/>
      <c r="G48" s="222"/>
      <c r="H48" s="161">
        <f t="shared" ref="H48" si="1">H45-H47</f>
        <v>909.12294017402917</v>
      </c>
    </row>
    <row r="49" spans="1:8" ht="16.5" customHeight="1" thickBot="1" x14ac:dyDescent="0.25">
      <c r="A49" s="223" t="s">
        <v>123</v>
      </c>
      <c r="B49" s="224"/>
      <c r="C49" s="224"/>
      <c r="D49" s="224"/>
      <c r="E49" s="224"/>
      <c r="F49" s="224"/>
      <c r="G49" s="225"/>
      <c r="H49" s="161">
        <f t="shared" ref="H49" si="2">H48/1.2</f>
        <v>757.60245014502436</v>
      </c>
    </row>
    <row r="50" spans="1:8" ht="16.5" customHeight="1" thickBot="1" x14ac:dyDescent="0.25">
      <c r="A50" s="220" t="s">
        <v>124</v>
      </c>
      <c r="B50" s="221"/>
      <c r="C50" s="221"/>
      <c r="D50" s="221"/>
      <c r="E50" s="221"/>
      <c r="F50" s="221"/>
      <c r="G50" s="222"/>
      <c r="H50" s="162">
        <f t="shared" ref="H50" si="3">H49*1000</f>
        <v>757602.45014502434</v>
      </c>
    </row>
    <row r="51" spans="1:8" ht="15" x14ac:dyDescent="0.25">
      <c r="B51" s="50"/>
      <c r="C51" s="50"/>
      <c r="D51" s="50"/>
      <c r="E51" s="50"/>
      <c r="G51" s="41"/>
    </row>
    <row r="52" spans="1:8" ht="15.75" x14ac:dyDescent="0.25">
      <c r="A52" s="157" t="s">
        <v>121</v>
      </c>
      <c r="B52" s="157"/>
      <c r="C52" s="157"/>
      <c r="D52" s="157"/>
      <c r="E52" s="158"/>
      <c r="F52" s="158"/>
      <c r="G52" s="41"/>
    </row>
    <row r="53" spans="1:8" ht="15" x14ac:dyDescent="0.25">
      <c r="B53" s="50"/>
      <c r="C53" s="50"/>
      <c r="D53" s="50"/>
      <c r="E53" s="50"/>
      <c r="G53" s="41"/>
    </row>
    <row r="54" spans="1:8" ht="15.75" x14ac:dyDescent="0.2">
      <c r="A54" s="219"/>
      <c r="B54" s="219"/>
      <c r="C54" s="219"/>
      <c r="D54" s="159"/>
      <c r="E54" s="159"/>
      <c r="F54" s="159"/>
      <c r="G54" s="41"/>
    </row>
    <row r="55" spans="1:8" ht="15.75" x14ac:dyDescent="0.25">
      <c r="A55" s="160"/>
      <c r="B55" s="160"/>
      <c r="C55" s="160"/>
      <c r="D55" s="157"/>
      <c r="E55" s="158"/>
      <c r="F55" s="158"/>
      <c r="G55" s="41"/>
    </row>
    <row r="56" spans="1:8" ht="15.75" x14ac:dyDescent="0.25">
      <c r="A56" s="219"/>
      <c r="B56" s="219"/>
      <c r="C56" s="219"/>
      <c r="D56" s="157"/>
      <c r="E56" s="158"/>
      <c r="F56" s="158"/>
      <c r="G56" s="41"/>
    </row>
    <row r="57" spans="1:8" s="49" customFormat="1" ht="13.5" customHeight="1" x14ac:dyDescent="0.25">
      <c r="A57" s="41"/>
      <c r="B57" s="50"/>
      <c r="C57" s="50"/>
      <c r="D57" s="50"/>
      <c r="E57" s="50"/>
      <c r="F57" s="95"/>
    </row>
    <row r="58" spans="1:8" x14ac:dyDescent="0.2">
      <c r="G58" s="41"/>
    </row>
    <row r="59" spans="1:8" x14ac:dyDescent="0.2">
      <c r="H59" s="95"/>
    </row>
  </sheetData>
  <mergeCells count="30">
    <mergeCell ref="A1:F1"/>
    <mergeCell ref="A54:C54"/>
    <mergeCell ref="A56:C56"/>
    <mergeCell ref="A48:G48"/>
    <mergeCell ref="A49:G49"/>
    <mergeCell ref="A50:G50"/>
    <mergeCell ref="A45:E45"/>
    <mergeCell ref="A38:F38"/>
    <mergeCell ref="A35:E35"/>
    <mergeCell ref="A31:D31"/>
    <mergeCell ref="A32:D32"/>
    <mergeCell ref="A33:D33"/>
    <mergeCell ref="A44:E44"/>
    <mergeCell ref="A43:E43"/>
    <mergeCell ref="A34:D34"/>
    <mergeCell ref="A39:D39"/>
    <mergeCell ref="A40:D40"/>
    <mergeCell ref="A41:D41"/>
    <mergeCell ref="A42:D42"/>
    <mergeCell ref="A25:F25"/>
    <mergeCell ref="A26:D26"/>
    <mergeCell ref="A30:F30"/>
    <mergeCell ref="A27:D27"/>
    <mergeCell ref="A28:D28"/>
    <mergeCell ref="A29:D29"/>
    <mergeCell ref="A4:F4"/>
    <mergeCell ref="A10:F10"/>
    <mergeCell ref="A24:E24"/>
    <mergeCell ref="A9:E9"/>
    <mergeCell ref="A5:F5"/>
  </mergeCells>
  <pageMargins left="0.70866141732283472" right="0.70866141732283472" top="0.74803149606299213" bottom="0.74803149606299213" header="0.31496062992125984" footer="0.31496062992125984"/>
  <pageSetup paperSize="9" scale="74" firstPageNumber="2" fitToHeight="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2020-12-15T04:46:16Z</cp:lastPrinted>
  <dcterms:created xsi:type="dcterms:W3CDTF">2016-12-11T23:43:31Z</dcterms:created>
  <dcterms:modified xsi:type="dcterms:W3CDTF">2021-03-15T00:40:21Z</dcterms:modified>
</cp:coreProperties>
</file>