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РАМОЧНЫЕ\2021\ПИР-СМР\"/>
    </mc:Choice>
  </mc:AlternateContent>
  <bookViews>
    <workbookView xWindow="0" yWindow="0" windowWidth="26805" windowHeight="114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29" i="1" l="1"/>
  <c r="Q130" i="1"/>
  <c r="Q131" i="1"/>
  <c r="P129" i="1"/>
  <c r="P130" i="1"/>
  <c r="P131" i="1"/>
  <c r="N129" i="1"/>
  <c r="N130" i="1"/>
  <c r="N131" i="1"/>
  <c r="M129" i="1"/>
  <c r="M130" i="1"/>
  <c r="M131" i="1"/>
  <c r="J129" i="1"/>
  <c r="J130" i="1"/>
  <c r="J131" i="1"/>
  <c r="I129" i="1"/>
  <c r="I130" i="1"/>
  <c r="I131" i="1"/>
  <c r="F4" i="1"/>
  <c r="G129" i="1"/>
  <c r="G130" i="1"/>
  <c r="G131" i="1"/>
  <c r="B129" i="1"/>
  <c r="B130" i="1"/>
  <c r="B131" i="1" s="1"/>
  <c r="M106" i="1" l="1"/>
  <c r="N106" i="1"/>
  <c r="P106" i="1"/>
  <c r="Q106" i="1"/>
  <c r="M107" i="1"/>
  <c r="N107" i="1"/>
  <c r="P107" i="1"/>
  <c r="Q107" i="1"/>
  <c r="M108" i="1"/>
  <c r="N108" i="1"/>
  <c r="P108" i="1"/>
  <c r="Q108" i="1"/>
  <c r="M109" i="1"/>
  <c r="N109" i="1"/>
  <c r="P109" i="1"/>
  <c r="Q109" i="1"/>
  <c r="M110" i="1"/>
  <c r="N110" i="1"/>
  <c r="P110" i="1"/>
  <c r="Q110" i="1"/>
  <c r="M111" i="1"/>
  <c r="N111" i="1"/>
  <c r="P111" i="1"/>
  <c r="Q111" i="1"/>
  <c r="M112" i="1"/>
  <c r="N112" i="1"/>
  <c r="P112" i="1"/>
  <c r="Q112" i="1"/>
  <c r="M113" i="1"/>
  <c r="N113" i="1"/>
  <c r="P113" i="1"/>
  <c r="Q113" i="1"/>
  <c r="M114" i="1"/>
  <c r="N114" i="1"/>
  <c r="P114" i="1"/>
  <c r="Q114" i="1"/>
  <c r="M115" i="1"/>
  <c r="N115" i="1"/>
  <c r="P115" i="1"/>
  <c r="Q115" i="1"/>
  <c r="M116" i="1"/>
  <c r="N116" i="1"/>
  <c r="P116" i="1"/>
  <c r="Q116" i="1"/>
  <c r="M117" i="1"/>
  <c r="N117" i="1"/>
  <c r="P117" i="1"/>
  <c r="Q117" i="1"/>
  <c r="M118" i="1"/>
  <c r="N118" i="1"/>
  <c r="P118" i="1"/>
  <c r="Q118" i="1"/>
  <c r="M119" i="1"/>
  <c r="N119" i="1"/>
  <c r="P119" i="1"/>
  <c r="Q119" i="1"/>
  <c r="M120" i="1"/>
  <c r="N120" i="1"/>
  <c r="P120" i="1"/>
  <c r="Q120" i="1"/>
  <c r="M121" i="1"/>
  <c r="N121" i="1"/>
  <c r="P121" i="1"/>
  <c r="Q121" i="1"/>
  <c r="M122" i="1"/>
  <c r="N122" i="1"/>
  <c r="P122" i="1"/>
  <c r="Q122" i="1"/>
  <c r="M123" i="1"/>
  <c r="N123" i="1"/>
  <c r="P123" i="1"/>
  <c r="Q123" i="1"/>
  <c r="M124" i="1"/>
  <c r="N124" i="1"/>
  <c r="P124" i="1"/>
  <c r="Q124" i="1"/>
  <c r="M125" i="1"/>
  <c r="N125" i="1"/>
  <c r="P125" i="1"/>
  <c r="Q125" i="1"/>
  <c r="M126" i="1"/>
  <c r="N126" i="1"/>
  <c r="P126" i="1"/>
  <c r="Q126" i="1"/>
  <c r="M127" i="1"/>
  <c r="N127" i="1"/>
  <c r="P127" i="1"/>
  <c r="Q127" i="1"/>
  <c r="M128" i="1"/>
  <c r="N128" i="1"/>
  <c r="P128" i="1"/>
  <c r="Q128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G123" i="1"/>
  <c r="G124" i="1"/>
  <c r="G125" i="1"/>
  <c r="G126" i="1"/>
  <c r="G127" i="1"/>
  <c r="G128" i="1"/>
  <c r="G115" i="1"/>
  <c r="G116" i="1"/>
  <c r="G117" i="1"/>
  <c r="G118" i="1"/>
  <c r="G119" i="1"/>
  <c r="G120" i="1"/>
  <c r="G121" i="1"/>
  <c r="G122" i="1"/>
  <c r="G106" i="1"/>
  <c r="G107" i="1"/>
  <c r="G108" i="1"/>
  <c r="G109" i="1"/>
  <c r="G110" i="1"/>
  <c r="G111" i="1"/>
  <c r="G112" i="1"/>
  <c r="G113" i="1"/>
  <c r="G114" i="1"/>
  <c r="B9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l="1"/>
  <c r="I106" i="1"/>
  <c r="N95" i="1"/>
  <c r="P95" i="1"/>
  <c r="Q95" i="1" s="1"/>
  <c r="N96" i="1"/>
  <c r="P96" i="1"/>
  <c r="Q96" i="1" s="1"/>
  <c r="N97" i="1"/>
  <c r="P97" i="1"/>
  <c r="Q97" i="1" s="1"/>
  <c r="N98" i="1"/>
  <c r="P98" i="1"/>
  <c r="Q98" i="1" s="1"/>
  <c r="N99" i="1"/>
  <c r="P99" i="1"/>
  <c r="Q99" i="1" s="1"/>
  <c r="N100" i="1"/>
  <c r="P100" i="1"/>
  <c r="Q100" i="1"/>
  <c r="N101" i="1"/>
  <c r="P101" i="1"/>
  <c r="Q101" i="1" s="1"/>
  <c r="N102" i="1"/>
  <c r="P102" i="1"/>
  <c r="Q102" i="1" s="1"/>
  <c r="N103" i="1"/>
  <c r="P103" i="1"/>
  <c r="Q103" i="1" s="1"/>
  <c r="N104" i="1"/>
  <c r="P104" i="1"/>
  <c r="Q104" i="1" s="1"/>
  <c r="N105" i="1"/>
  <c r="P105" i="1"/>
  <c r="Q105" i="1"/>
  <c r="M94" i="1"/>
  <c r="M95" i="1"/>
  <c r="M96" i="1"/>
  <c r="M97" i="1"/>
  <c r="M98" i="1"/>
  <c r="M99" i="1"/>
  <c r="M100" i="1"/>
  <c r="M101" i="1"/>
  <c r="M102" i="1"/>
  <c r="M103" i="1"/>
  <c r="M104" i="1"/>
  <c r="M105" i="1"/>
  <c r="J95" i="1"/>
  <c r="J96" i="1"/>
  <c r="J97" i="1"/>
  <c r="J98" i="1"/>
  <c r="J99" i="1"/>
  <c r="J100" i="1"/>
  <c r="J101" i="1"/>
  <c r="J102" i="1"/>
  <c r="J103" i="1"/>
  <c r="J104" i="1"/>
  <c r="J105" i="1"/>
  <c r="G95" i="1"/>
  <c r="G96" i="1"/>
  <c r="G97" i="1"/>
  <c r="G98" i="1"/>
  <c r="G99" i="1"/>
  <c r="G100" i="1"/>
  <c r="G101" i="1"/>
  <c r="G102" i="1"/>
  <c r="G103" i="1"/>
  <c r="G104" i="1"/>
  <c r="G105" i="1"/>
  <c r="G8" i="1"/>
  <c r="I8" i="1"/>
  <c r="J8" i="1"/>
  <c r="M8" i="1"/>
  <c r="N8" i="1"/>
  <c r="P8" i="1"/>
  <c r="Q8" i="1" s="1"/>
  <c r="G9" i="1"/>
  <c r="J9" i="1"/>
  <c r="M9" i="1"/>
  <c r="N9" i="1"/>
  <c r="P9" i="1"/>
  <c r="Q9" i="1" s="1"/>
  <c r="G10" i="1"/>
  <c r="J10" i="1"/>
  <c r="M10" i="1"/>
  <c r="N10" i="1"/>
  <c r="P10" i="1"/>
  <c r="Q10" i="1" s="1"/>
  <c r="B108" i="1" l="1"/>
  <c r="I107" i="1"/>
  <c r="P28" i="1"/>
  <c r="Q28" i="1" s="1"/>
  <c r="N28" i="1"/>
  <c r="M28" i="1"/>
  <c r="J28" i="1"/>
  <c r="G28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20" i="1"/>
  <c r="Q20" i="1" s="1"/>
  <c r="N20" i="1"/>
  <c r="M20" i="1"/>
  <c r="J20" i="1"/>
  <c r="G20" i="1"/>
  <c r="P19" i="1"/>
  <c r="Q19" i="1" s="1"/>
  <c r="N19" i="1"/>
  <c r="M19" i="1"/>
  <c r="J19" i="1"/>
  <c r="G19" i="1"/>
  <c r="P18" i="1"/>
  <c r="Q18" i="1" s="1"/>
  <c r="N18" i="1"/>
  <c r="M18" i="1"/>
  <c r="J18" i="1"/>
  <c r="G18" i="1"/>
  <c r="P17" i="1"/>
  <c r="Q17" i="1" s="1"/>
  <c r="N17" i="1"/>
  <c r="M17" i="1"/>
  <c r="J17" i="1"/>
  <c r="G17" i="1"/>
  <c r="P16" i="1"/>
  <c r="Q16" i="1" s="1"/>
  <c r="N16" i="1"/>
  <c r="M16" i="1"/>
  <c r="J16" i="1"/>
  <c r="G16" i="1"/>
  <c r="P15" i="1"/>
  <c r="Q15" i="1" s="1"/>
  <c r="N15" i="1"/>
  <c r="M15" i="1"/>
  <c r="J15" i="1"/>
  <c r="G15" i="1"/>
  <c r="P42" i="1"/>
  <c r="Q42" i="1" s="1"/>
  <c r="N42" i="1"/>
  <c r="M42" i="1"/>
  <c r="J42" i="1"/>
  <c r="G42" i="1"/>
  <c r="P41" i="1"/>
  <c r="Q41" i="1" s="1"/>
  <c r="N41" i="1"/>
  <c r="M41" i="1"/>
  <c r="J41" i="1"/>
  <c r="G41" i="1"/>
  <c r="P40" i="1"/>
  <c r="Q40" i="1" s="1"/>
  <c r="N40" i="1"/>
  <c r="M40" i="1"/>
  <c r="J40" i="1"/>
  <c r="G40" i="1"/>
  <c r="P39" i="1"/>
  <c r="Q39" i="1" s="1"/>
  <c r="N39" i="1"/>
  <c r="M39" i="1"/>
  <c r="J39" i="1"/>
  <c r="G39" i="1"/>
  <c r="P38" i="1"/>
  <c r="Q38" i="1" s="1"/>
  <c r="N38" i="1"/>
  <c r="M38" i="1"/>
  <c r="J38" i="1"/>
  <c r="G38" i="1"/>
  <c r="P37" i="1"/>
  <c r="Q37" i="1" s="1"/>
  <c r="N37" i="1"/>
  <c r="M37" i="1"/>
  <c r="J37" i="1"/>
  <c r="G37" i="1"/>
  <c r="P36" i="1"/>
  <c r="Q36" i="1" s="1"/>
  <c r="N36" i="1"/>
  <c r="M36" i="1"/>
  <c r="J36" i="1"/>
  <c r="G36" i="1"/>
  <c r="P35" i="1"/>
  <c r="Q35" i="1" s="1"/>
  <c r="N35" i="1"/>
  <c r="M35" i="1"/>
  <c r="J35" i="1"/>
  <c r="G35" i="1"/>
  <c r="P34" i="1"/>
  <c r="Q34" i="1" s="1"/>
  <c r="N34" i="1"/>
  <c r="M34" i="1"/>
  <c r="J34" i="1"/>
  <c r="G34" i="1"/>
  <c r="P33" i="1"/>
  <c r="Q33" i="1" s="1"/>
  <c r="N33" i="1"/>
  <c r="M33" i="1"/>
  <c r="J33" i="1"/>
  <c r="G33" i="1"/>
  <c r="P32" i="1"/>
  <c r="Q32" i="1" s="1"/>
  <c r="N32" i="1"/>
  <c r="M32" i="1"/>
  <c r="J32" i="1"/>
  <c r="G32" i="1"/>
  <c r="P31" i="1"/>
  <c r="Q31" i="1" s="1"/>
  <c r="N31" i="1"/>
  <c r="M31" i="1"/>
  <c r="J31" i="1"/>
  <c r="G31" i="1"/>
  <c r="P30" i="1"/>
  <c r="Q30" i="1" s="1"/>
  <c r="N30" i="1"/>
  <c r="M30" i="1"/>
  <c r="J30" i="1"/>
  <c r="G30" i="1"/>
  <c r="P29" i="1"/>
  <c r="Q29" i="1" s="1"/>
  <c r="N29" i="1"/>
  <c r="M29" i="1"/>
  <c r="J29" i="1"/>
  <c r="G29" i="1"/>
  <c r="G43" i="1"/>
  <c r="J43" i="1"/>
  <c r="M43" i="1"/>
  <c r="N43" i="1"/>
  <c r="P43" i="1"/>
  <c r="Q43" i="1" s="1"/>
  <c r="G44" i="1"/>
  <c r="J44" i="1"/>
  <c r="M44" i="1"/>
  <c r="N44" i="1"/>
  <c r="P44" i="1"/>
  <c r="Q44" i="1" s="1"/>
  <c r="G45" i="1"/>
  <c r="J45" i="1"/>
  <c r="M45" i="1"/>
  <c r="N45" i="1"/>
  <c r="P45" i="1"/>
  <c r="Q45" i="1" s="1"/>
  <c r="G46" i="1"/>
  <c r="J46" i="1"/>
  <c r="M46" i="1"/>
  <c r="N46" i="1"/>
  <c r="P46" i="1"/>
  <c r="Q46" i="1" s="1"/>
  <c r="G47" i="1"/>
  <c r="J47" i="1"/>
  <c r="M47" i="1"/>
  <c r="N47" i="1"/>
  <c r="P47" i="1"/>
  <c r="Q47" i="1" s="1"/>
  <c r="G48" i="1"/>
  <c r="J48" i="1"/>
  <c r="M48" i="1"/>
  <c r="N48" i="1"/>
  <c r="P48" i="1"/>
  <c r="Q48" i="1" s="1"/>
  <c r="G49" i="1"/>
  <c r="J49" i="1"/>
  <c r="M49" i="1"/>
  <c r="N49" i="1"/>
  <c r="P49" i="1"/>
  <c r="Q49" i="1" s="1"/>
  <c r="G50" i="1"/>
  <c r="J50" i="1"/>
  <c r="M50" i="1"/>
  <c r="N50" i="1"/>
  <c r="P50" i="1"/>
  <c r="Q50" i="1" s="1"/>
  <c r="G51" i="1"/>
  <c r="J51" i="1"/>
  <c r="M51" i="1"/>
  <c r="N51" i="1"/>
  <c r="P51" i="1"/>
  <c r="Q51" i="1" s="1"/>
  <c r="G52" i="1"/>
  <c r="J52" i="1"/>
  <c r="M52" i="1"/>
  <c r="N52" i="1"/>
  <c r="P52" i="1"/>
  <c r="Q52" i="1" s="1"/>
  <c r="G53" i="1"/>
  <c r="J53" i="1"/>
  <c r="M53" i="1"/>
  <c r="N53" i="1"/>
  <c r="P53" i="1"/>
  <c r="Q53" i="1" s="1"/>
  <c r="G54" i="1"/>
  <c r="J54" i="1"/>
  <c r="M54" i="1"/>
  <c r="N54" i="1"/>
  <c r="P54" i="1"/>
  <c r="Q54" i="1" s="1"/>
  <c r="G55" i="1"/>
  <c r="J55" i="1"/>
  <c r="M55" i="1"/>
  <c r="N55" i="1"/>
  <c r="P55" i="1"/>
  <c r="Q55" i="1" s="1"/>
  <c r="G56" i="1"/>
  <c r="J56" i="1"/>
  <c r="M56" i="1"/>
  <c r="N56" i="1"/>
  <c r="P56" i="1"/>
  <c r="Q56" i="1" s="1"/>
  <c r="B109" i="1" l="1"/>
  <c r="I108" i="1"/>
  <c r="I9" i="1"/>
  <c r="B110" i="1" l="1"/>
  <c r="I109" i="1"/>
  <c r="I10" i="1"/>
  <c r="I15" i="1"/>
  <c r="I95" i="1"/>
  <c r="I16" i="1"/>
  <c r="B111" i="1" l="1"/>
  <c r="I110" i="1"/>
  <c r="I96" i="1"/>
  <c r="I17" i="1"/>
  <c r="P70" i="1"/>
  <c r="Q70" i="1" s="1"/>
  <c r="N70" i="1"/>
  <c r="M70" i="1"/>
  <c r="J70" i="1"/>
  <c r="G70" i="1"/>
  <c r="P69" i="1"/>
  <c r="Q69" i="1" s="1"/>
  <c r="N69" i="1"/>
  <c r="M69" i="1"/>
  <c r="J69" i="1"/>
  <c r="G69" i="1"/>
  <c r="P68" i="1"/>
  <c r="Q68" i="1" s="1"/>
  <c r="N68" i="1"/>
  <c r="M68" i="1"/>
  <c r="J68" i="1"/>
  <c r="G68" i="1"/>
  <c r="P67" i="1"/>
  <c r="Q67" i="1" s="1"/>
  <c r="N67" i="1"/>
  <c r="M67" i="1"/>
  <c r="J67" i="1"/>
  <c r="G67" i="1"/>
  <c r="P66" i="1"/>
  <c r="Q66" i="1" s="1"/>
  <c r="N66" i="1"/>
  <c r="M66" i="1"/>
  <c r="J66" i="1"/>
  <c r="G66" i="1"/>
  <c r="P65" i="1"/>
  <c r="Q65" i="1" s="1"/>
  <c r="N65" i="1"/>
  <c r="M65" i="1"/>
  <c r="J65" i="1"/>
  <c r="G65" i="1"/>
  <c r="P64" i="1"/>
  <c r="Q64" i="1" s="1"/>
  <c r="N64" i="1"/>
  <c r="M64" i="1"/>
  <c r="J64" i="1"/>
  <c r="G64" i="1"/>
  <c r="P63" i="1"/>
  <c r="Q63" i="1" s="1"/>
  <c r="N63" i="1"/>
  <c r="M63" i="1"/>
  <c r="J63" i="1"/>
  <c r="G63" i="1"/>
  <c r="P62" i="1"/>
  <c r="Q62" i="1" s="1"/>
  <c r="N62" i="1"/>
  <c r="M62" i="1"/>
  <c r="J62" i="1"/>
  <c r="G62" i="1"/>
  <c r="P61" i="1"/>
  <c r="Q61" i="1" s="1"/>
  <c r="N61" i="1"/>
  <c r="M61" i="1"/>
  <c r="J61" i="1"/>
  <c r="G61" i="1"/>
  <c r="P60" i="1"/>
  <c r="Q60" i="1" s="1"/>
  <c r="N60" i="1"/>
  <c r="M60" i="1"/>
  <c r="J60" i="1"/>
  <c r="G60" i="1"/>
  <c r="P59" i="1"/>
  <c r="Q59" i="1" s="1"/>
  <c r="N59" i="1"/>
  <c r="M59" i="1"/>
  <c r="J59" i="1"/>
  <c r="G59" i="1"/>
  <c r="P58" i="1"/>
  <c r="Q58" i="1" s="1"/>
  <c r="N58" i="1"/>
  <c r="M58" i="1"/>
  <c r="J58" i="1"/>
  <c r="G58" i="1"/>
  <c r="P57" i="1"/>
  <c r="Q57" i="1" s="1"/>
  <c r="N57" i="1"/>
  <c r="M57" i="1"/>
  <c r="J57" i="1"/>
  <c r="G57" i="1"/>
  <c r="P84" i="1"/>
  <c r="Q84" i="1" s="1"/>
  <c r="N84" i="1"/>
  <c r="M84" i="1"/>
  <c r="J84" i="1"/>
  <c r="G84" i="1"/>
  <c r="P83" i="1"/>
  <c r="Q83" i="1" s="1"/>
  <c r="N83" i="1"/>
  <c r="M83" i="1"/>
  <c r="J83" i="1"/>
  <c r="G83" i="1"/>
  <c r="P82" i="1"/>
  <c r="Q82" i="1" s="1"/>
  <c r="N82" i="1"/>
  <c r="M82" i="1"/>
  <c r="J82" i="1"/>
  <c r="G82" i="1"/>
  <c r="P81" i="1"/>
  <c r="Q81" i="1" s="1"/>
  <c r="N81" i="1"/>
  <c r="M81" i="1"/>
  <c r="J81" i="1"/>
  <c r="G81" i="1"/>
  <c r="P80" i="1"/>
  <c r="Q80" i="1" s="1"/>
  <c r="N80" i="1"/>
  <c r="M80" i="1"/>
  <c r="J80" i="1"/>
  <c r="G80" i="1"/>
  <c r="P79" i="1"/>
  <c r="Q79" i="1" s="1"/>
  <c r="N79" i="1"/>
  <c r="M79" i="1"/>
  <c r="J79" i="1"/>
  <c r="G79" i="1"/>
  <c r="P78" i="1"/>
  <c r="Q78" i="1" s="1"/>
  <c r="N78" i="1"/>
  <c r="M78" i="1"/>
  <c r="J78" i="1"/>
  <c r="G78" i="1"/>
  <c r="P77" i="1"/>
  <c r="Q77" i="1" s="1"/>
  <c r="N77" i="1"/>
  <c r="M77" i="1"/>
  <c r="J77" i="1"/>
  <c r="G77" i="1"/>
  <c r="P76" i="1"/>
  <c r="Q76" i="1" s="1"/>
  <c r="N76" i="1"/>
  <c r="M76" i="1"/>
  <c r="J76" i="1"/>
  <c r="G76" i="1"/>
  <c r="P75" i="1"/>
  <c r="Q75" i="1" s="1"/>
  <c r="N75" i="1"/>
  <c r="M75" i="1"/>
  <c r="J75" i="1"/>
  <c r="G75" i="1"/>
  <c r="P74" i="1"/>
  <c r="Q74" i="1" s="1"/>
  <c r="N74" i="1"/>
  <c r="M74" i="1"/>
  <c r="J74" i="1"/>
  <c r="G74" i="1"/>
  <c r="P73" i="1"/>
  <c r="Q73" i="1" s="1"/>
  <c r="N73" i="1"/>
  <c r="M73" i="1"/>
  <c r="J73" i="1"/>
  <c r="G73" i="1"/>
  <c r="P72" i="1"/>
  <c r="Q72" i="1" s="1"/>
  <c r="N72" i="1"/>
  <c r="M72" i="1"/>
  <c r="J72" i="1"/>
  <c r="G72" i="1"/>
  <c r="P71" i="1"/>
  <c r="Q71" i="1" s="1"/>
  <c r="N71" i="1"/>
  <c r="M71" i="1"/>
  <c r="J71" i="1"/>
  <c r="G71" i="1"/>
  <c r="P86" i="1"/>
  <c r="Q86" i="1" s="1"/>
  <c r="N86" i="1"/>
  <c r="M86" i="1"/>
  <c r="J86" i="1"/>
  <c r="G86" i="1"/>
  <c r="P85" i="1"/>
  <c r="Q85" i="1" s="1"/>
  <c r="N85" i="1"/>
  <c r="M85" i="1"/>
  <c r="J85" i="1"/>
  <c r="G8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94" i="1"/>
  <c r="Q94" i="1" s="1"/>
  <c r="N94" i="1"/>
  <c r="J94" i="1"/>
  <c r="G94" i="1"/>
  <c r="P93" i="1"/>
  <c r="Q93" i="1" s="1"/>
  <c r="N93" i="1"/>
  <c r="M93" i="1"/>
  <c r="J93" i="1"/>
  <c r="G93" i="1"/>
  <c r="P92" i="1"/>
  <c r="Q92" i="1" s="1"/>
  <c r="N92" i="1"/>
  <c r="M92" i="1"/>
  <c r="J92" i="1"/>
  <c r="G92" i="1"/>
  <c r="P91" i="1"/>
  <c r="Q91" i="1" s="1"/>
  <c r="N91" i="1"/>
  <c r="M91" i="1"/>
  <c r="J91" i="1"/>
  <c r="G91" i="1"/>
  <c r="P90" i="1"/>
  <c r="Q90" i="1" s="1"/>
  <c r="N90" i="1"/>
  <c r="M90" i="1"/>
  <c r="J90" i="1"/>
  <c r="G90" i="1"/>
  <c r="P89" i="1"/>
  <c r="Q89" i="1" s="1"/>
  <c r="N89" i="1"/>
  <c r="M89" i="1"/>
  <c r="J89" i="1"/>
  <c r="G89" i="1"/>
  <c r="P88" i="1"/>
  <c r="Q88" i="1" s="1"/>
  <c r="N88" i="1"/>
  <c r="M88" i="1"/>
  <c r="J88" i="1"/>
  <c r="G88" i="1"/>
  <c r="P87" i="1"/>
  <c r="Q87" i="1" s="1"/>
  <c r="N87" i="1"/>
  <c r="M87" i="1"/>
  <c r="J87" i="1"/>
  <c r="G87" i="1"/>
  <c r="B112" i="1" l="1"/>
  <c r="I111" i="1"/>
  <c r="Q132" i="1"/>
  <c r="G132" i="1"/>
  <c r="I97" i="1"/>
  <c r="I18" i="1"/>
  <c r="B113" i="1" l="1"/>
  <c r="I112" i="1"/>
  <c r="I98" i="1"/>
  <c r="G133" i="1"/>
  <c r="G134" i="1" s="1"/>
  <c r="Q135" i="1"/>
  <c r="Q133" i="1"/>
  <c r="Q134" i="1" s="1"/>
  <c r="I19" i="1"/>
  <c r="B114" i="1" l="1"/>
  <c r="I113" i="1"/>
  <c r="I99" i="1"/>
  <c r="I20" i="1"/>
  <c r="B115" i="1" l="1"/>
  <c r="I114" i="1"/>
  <c r="I100" i="1"/>
  <c r="I21" i="1"/>
  <c r="B116" i="1" l="1"/>
  <c r="I115" i="1"/>
  <c r="I101" i="1"/>
  <c r="I22" i="1"/>
  <c r="B117" i="1" l="1"/>
  <c r="I116" i="1"/>
  <c r="I102" i="1"/>
  <c r="I23" i="1"/>
  <c r="B118" i="1" l="1"/>
  <c r="I117" i="1"/>
  <c r="I103" i="1"/>
  <c r="I24" i="1"/>
  <c r="B119" i="1" l="1"/>
  <c r="I118" i="1"/>
  <c r="I104" i="1"/>
  <c r="I25" i="1"/>
  <c r="B120" i="1" l="1"/>
  <c r="I119" i="1"/>
  <c r="I105" i="1"/>
  <c r="I26" i="1"/>
  <c r="B121" i="1" l="1"/>
  <c r="I120" i="1"/>
  <c r="I27" i="1"/>
  <c r="B122" i="1" l="1"/>
  <c r="I121" i="1"/>
  <c r="I28" i="1"/>
  <c r="B123" i="1" l="1"/>
  <c r="I122" i="1"/>
  <c r="I29" i="1"/>
  <c r="B124" i="1" l="1"/>
  <c r="I123" i="1"/>
  <c r="I30" i="1"/>
  <c r="B125" i="1" l="1"/>
  <c r="I124" i="1"/>
  <c r="I31" i="1"/>
  <c r="B126" i="1" l="1"/>
  <c r="I125" i="1"/>
  <c r="I32" i="1"/>
  <c r="B127" i="1" l="1"/>
  <c r="I126" i="1"/>
  <c r="I33" i="1"/>
  <c r="B128" i="1" l="1"/>
  <c r="I127" i="1"/>
  <c r="I34" i="1"/>
  <c r="I128" i="1" l="1"/>
  <c r="I35" i="1"/>
  <c r="I36" i="1" l="1"/>
  <c r="I37" i="1" l="1"/>
  <c r="I38" i="1" l="1"/>
  <c r="I39" i="1" l="1"/>
  <c r="I40" i="1" l="1"/>
  <c r="I41" i="1" l="1"/>
  <c r="I42" i="1" l="1"/>
  <c r="I43" i="1" l="1"/>
  <c r="I44" i="1" l="1"/>
  <c r="I45" i="1" l="1"/>
  <c r="I46" i="1" l="1"/>
  <c r="I47" i="1" l="1"/>
  <c r="I48" i="1" l="1"/>
  <c r="I49" i="1" l="1"/>
  <c r="I50" i="1" l="1"/>
  <c r="I51" i="1" l="1"/>
  <c r="I52" i="1" l="1"/>
  <c r="I53" i="1" l="1"/>
  <c r="I54" i="1" l="1"/>
  <c r="I55" i="1" l="1"/>
  <c r="I56" i="1" l="1"/>
  <c r="I57" i="1" l="1"/>
  <c r="I58" i="1" l="1"/>
  <c r="I59" i="1" l="1"/>
  <c r="I60" i="1" l="1"/>
  <c r="I61" i="1" l="1"/>
  <c r="I62" i="1" l="1"/>
  <c r="I63" i="1" l="1"/>
  <c r="I64" i="1" l="1"/>
  <c r="I65" i="1" l="1"/>
  <c r="I66" i="1" l="1"/>
  <c r="I67" i="1" l="1"/>
  <c r="I68" i="1" l="1"/>
  <c r="I69" i="1" l="1"/>
  <c r="I70" i="1" l="1"/>
  <c r="I71" i="1" l="1"/>
  <c r="I72" i="1" l="1"/>
  <c r="I73" i="1" l="1"/>
  <c r="I74" i="1" l="1"/>
  <c r="I75" i="1" l="1"/>
  <c r="I76" i="1" l="1"/>
  <c r="I77" i="1" l="1"/>
  <c r="I78" i="1" l="1"/>
  <c r="I79" i="1" l="1"/>
  <c r="I80" i="1" l="1"/>
  <c r="I81" i="1" l="1"/>
  <c r="I82" i="1" l="1"/>
  <c r="I83" i="1" l="1"/>
  <c r="I84" i="1" l="1"/>
  <c r="I85" i="1" l="1"/>
  <c r="I86" i="1" l="1"/>
  <c r="I87" i="1" l="1"/>
  <c r="I88" i="1" l="1"/>
  <c r="I89" i="1" l="1"/>
  <c r="I90" i="1" l="1"/>
  <c r="I91" i="1" l="1"/>
  <c r="I92" i="1" l="1"/>
  <c r="I93" i="1" l="1"/>
  <c r="I94" i="1" l="1"/>
</calcChain>
</file>

<file path=xl/sharedStrings.xml><?xml version="1.0" encoding="utf-8"?>
<sst xmlns="http://schemas.openxmlformats.org/spreadsheetml/2006/main" count="281" uniqueCount="166">
  <si>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</si>
  <si>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</si>
  <si>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</si>
  <si>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</si>
  <si>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</si>
  <si>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</si>
  <si>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</si>
  <si>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</si>
  <si>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</si>
  <si>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</si>
  <si>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</si>
  <si>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</si>
  <si>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</si>
  <si>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</si>
  <si>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</si>
  <si>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</si>
  <si>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</si>
  <si>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</si>
  <si>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</si>
  <si>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</si>
  <si>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</si>
  <si>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</si>
  <si>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</si>
  <si>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</si>
  <si>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</si>
  <si>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</si>
  <si>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</si>
  <si>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</si>
  <si>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</si>
  <si>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</si>
  <si>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Подвеска провода СИП2А 3*95 + 1*70 по сущ.опорам</t>
  </si>
  <si>
    <t>Ответвление к зданию ВЛ 0,4 кВ в 2 провода</t>
  </si>
  <si>
    <t>Ответвление к зданию ВЛ 0,4 кВ в 4 провода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</si>
  <si>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</si>
  <si>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</si>
  <si>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</si>
  <si>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</si>
  <si>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</si>
  <si>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</si>
  <si>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</si>
  <si>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</si>
  <si>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</si>
  <si>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</si>
  <si>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</si>
  <si>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</si>
  <si>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</si>
  <si>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</si>
  <si>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</si>
  <si>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</si>
  <si>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</si>
  <si>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</si>
  <si>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</si>
  <si>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</si>
  <si>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</si>
  <si>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</si>
  <si>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</si>
  <si>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</si>
  <si>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</si>
  <si>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</si>
  <si>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</si>
  <si>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</si>
  <si>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</si>
  <si>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</si>
  <si>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</si>
  <si>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</si>
  <si>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</si>
  <si>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</si>
  <si>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</si>
  <si>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</si>
  <si>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</si>
  <si>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</si>
  <si>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</si>
  <si>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</si>
  <si>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</si>
  <si>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100 м</t>
  </si>
  <si>
    <t>Перебазировка  (БКМ)</t>
  </si>
  <si>
    <t>Перебазировка  (АГП)</t>
  </si>
  <si>
    <t>1 объект</t>
  </si>
  <si>
    <t>1000 м</t>
  </si>
  <si>
    <t>Производитель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</si>
  <si>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</si>
  <si>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</si>
  <si>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</si>
  <si>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</si>
  <si>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</si>
  <si>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</si>
  <si>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</si>
  <si>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</si>
  <si>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</si>
  <si>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</si>
  <si>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</si>
  <si>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</si>
  <si>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</si>
  <si>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</si>
  <si>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2 шт.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</si>
  <si>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</si>
  <si>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</si>
  <si>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</si>
  <si>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</si>
  <si>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</si>
  <si>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</si>
  <si>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</si>
  <si>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ПИР - КЛ длиной до 500 м</t>
  </si>
  <si>
    <t>ПИР - КЛ длиной свыше 500 м</t>
  </si>
  <si>
    <t>ПИР - КЛ длиной свыше 1000 до 5000 м</t>
  </si>
  <si>
    <t>ПИР - КМТП(СТП) 6(10)/0,4 кВ до 160 кВА</t>
  </si>
  <si>
    <t>ПИР - КТПН</t>
  </si>
  <si>
    <t>ПИР - Прокол методом ГНБ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</si>
  <si>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</si>
  <si>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</si>
  <si>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Изготовление сихемы КПТ (ЛЭП 0,4-10 кВ до 300 м)</t>
  </si>
  <si>
    <t>Изготовление сихемы КПТ (ЛЭП 0,4-10 кВ свыше 300 м)</t>
  </si>
  <si>
    <t>Изготовление сихемы КПТ (КТПН 6(10)/0,4 кВ)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</si>
  <si>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</si>
  <si>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</si>
  <si>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</si>
  <si>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</si>
  <si>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ИТОГО без НДС, руб.</t>
  </si>
  <si>
    <t>Кроме того, НДС, руб.</t>
  </si>
  <si>
    <t>ИТОГО с НДС, руб.</t>
  </si>
  <si>
    <t xml:space="preserve">Средняя арифметическая стоимость  всех видов работ, руб. без НДС (УКАЗЫВАЕТСЯ НА ЭТП): </t>
  </si>
  <si>
    <r>
      <t>Средняя арифметическая стоимость  всех видов работ: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</si>
  <si>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Приложение №7 к Документации о закупке – Структура НМЦ+ коммерческое предложение</t>
  </si>
  <si>
    <t>Установка подкоса к опоре 6(10) кВ</t>
  </si>
  <si>
    <t>Переход ч-з автодорогу 30 м СИП 3 1х50 (6-10 кВ)</t>
  </si>
  <si>
    <t>1 переход/30 м</t>
  </si>
  <si>
    <t>Переход ч-з автодорогу 30 м СИП 3 1х70 (6-10 кВ)</t>
  </si>
  <si>
    <t>Переход ч-з автодорогу 30 м СИП 3 1х95 (6-10 кВ)</t>
  </si>
  <si>
    <t>Переход ч-з водн.прегр. 50 м СИП 3 1х50 (6-10 кВ)</t>
  </si>
  <si>
    <t>Переход ч-з водн.прегр. 50 м СИП 3 1х70 (6-10 кВ)</t>
  </si>
  <si>
    <t>Переход ч-з водн.прегр. 50 м СИП 3 1х95 (6-10 кВ)</t>
  </si>
  <si>
    <t>Установка подкоса к опоре 0,4 кВ</t>
  </si>
  <si>
    <t>Подвеска провода СИП2А 3х120 +1х95 (0,4 кВ)</t>
  </si>
  <si>
    <t>Подвеска провода СИП2А 3х120 +1х95 (0,4 кВ по сущ-м опорам)</t>
  </si>
  <si>
    <t>Переход через автодорогу СИП2А 3х35 +1х50 (0,4 кВ) 30 м</t>
  </si>
  <si>
    <t>Переход через автодорогу СИП2А 3х50 +1х50 (0,4 кВ) 30 м</t>
  </si>
  <si>
    <t>Переход через автодорогу СИП2А 3х70 +1х50 (0,4 кВ) 30 м</t>
  </si>
  <si>
    <t>Переход через автодорогу СИП2А 3х95 +1х70 (0,4 кВ) 30 м</t>
  </si>
  <si>
    <t>Переход через автодорогу СИП2А 3х120 +1х95 (0,4 кВ) 30 м</t>
  </si>
  <si>
    <t>Довеска фазных проводов АС на существующие опоры ВЛ 0,4 кВ (1 км - 2 провода)</t>
  </si>
  <si>
    <t>1 км в 2 провода</t>
  </si>
  <si>
    <t>КЛ - 0,4 кВ в траншее (1 км)</t>
  </si>
  <si>
    <t>КЛ - 0,4 кВ в трубах (1 км)</t>
  </si>
  <si>
    <t>КЛ - 0,4 кВ метод ГНБ (100 м)</t>
  </si>
  <si>
    <t>КЛ - 6(10) кВ в траншее (1 км)</t>
  </si>
  <si>
    <t>КЛ - 6(10) кВ в трубах (1 км)</t>
  </si>
  <si>
    <t>КЛ - 6(10) кВ метод ГНБ (100 м)</t>
  </si>
  <si>
    <t>Установка АВ 0,4 кВ 100 А</t>
  </si>
  <si>
    <t>1шт.</t>
  </si>
  <si>
    <t>Установка АВ 0,4 кВ 250 А</t>
  </si>
  <si>
    <t>Установка АВ 0,4 кВ 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</si>
  <si>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</si>
  <si>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</si>
  <si>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</si>
  <si>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Демонтаж КТПН до 1х630 кВА</t>
  </si>
  <si>
    <t>Демонтаж КТПН от 1х1000 кВА</t>
  </si>
  <si>
    <t xml:space="preserve">Вынос внатуру </t>
  </si>
  <si>
    <t>10 точек</t>
  </si>
  <si>
    <t>Выполнение землеустроительных работ</t>
  </si>
  <si>
    <t>0,3 км</t>
  </si>
  <si>
    <t>Проект лесного участка</t>
  </si>
  <si>
    <t>Проект освоения лесов</t>
  </si>
  <si>
    <t>Демонтаж двухтр-й КТПН до 2х630 кВА</t>
  </si>
  <si>
    <t>Демонтаж двухтр-й КТПН от 2х1000 кВА</t>
  </si>
  <si>
    <t>Установка счетчика ЭЭ 0,4 кВ</t>
  </si>
  <si>
    <t>Установка ПКУЭ 6(10)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</si>
</sst>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206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1" fontId="9" fillId="0" borderId="16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4" fontId="7" fillId="5" borderId="21" xfId="0" applyNumberFormat="1" applyFont="1" applyFill="1" applyBorder="1" applyAlignment="1" applyProtection="1">
      <alignment horizontal="center" vertical="top" wrapText="1"/>
    </xf>
    <xf numFmtId="49" fontId="7" fillId="2" borderId="22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left" vertical="top"/>
    </xf>
    <xf numFmtId="4" fontId="1" fillId="4" borderId="26" xfId="0" applyNumberFormat="1" applyFont="1" applyFill="1" applyBorder="1" applyAlignment="1">
      <alignment horizontal="center" vertical="center" wrapText="1"/>
    </xf>
    <xf numFmtId="9" fontId="7" fillId="2" borderId="29" xfId="0" applyNumberFormat="1" applyFont="1" applyFill="1" applyBorder="1" applyAlignment="1" applyProtection="1">
      <alignment horizontal="center" vertical="top" wrapText="1"/>
    </xf>
    <xf numFmtId="4" fontId="2" fillId="4" borderId="30" xfId="0" applyNumberFormat="1" applyFont="1" applyFill="1" applyBorder="1" applyAlignment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1" fillId="4" borderId="12" xfId="0" applyNumberFormat="1" applyFont="1" applyFill="1" applyBorder="1" applyAlignment="1">
      <alignment horizontal="center" vertical="center" wrapText="1"/>
    </xf>
    <xf numFmtId="9" fontId="7" fillId="2" borderId="37" xfId="0" applyNumberFormat="1" applyFont="1" applyFill="1" applyBorder="1" applyAlignment="1" applyProtection="1">
      <alignment horizontal="center" vertical="top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6" borderId="1" xfId="0" applyNumberFormat="1" applyFont="1" applyFill="1" applyBorder="1" applyAlignment="1">
      <alignment horizontal="left" vertical="center" wrapText="1" indent="2"/>
    </xf>
    <xf numFmtId="4" fontId="17" fillId="4" borderId="12" xfId="0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1" fontId="9" fillId="0" borderId="46" xfId="0" applyNumberFormat="1" applyFont="1" applyBorder="1" applyAlignment="1">
      <alignment horizontal="center" vertical="center"/>
    </xf>
    <xf numFmtId="4" fontId="7" fillId="5" borderId="47" xfId="0" applyNumberFormat="1" applyFont="1" applyFill="1" applyBorder="1" applyAlignment="1" applyProtection="1">
      <alignment horizontal="center" vertical="top" wrapText="1"/>
    </xf>
    <xf numFmtId="0" fontId="1" fillId="4" borderId="48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horizontal="left" vertical="center" wrapText="1"/>
    </xf>
    <xf numFmtId="4" fontId="11" fillId="0" borderId="43" xfId="0" applyNumberFormat="1" applyFont="1" applyFill="1" applyBorder="1" applyAlignment="1">
      <alignment horizontal="center" vertical="center" wrapText="1"/>
    </xf>
    <xf numFmtId="4" fontId="11" fillId="0" borderId="1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4" fontId="16" fillId="4" borderId="23" xfId="0" applyNumberFormat="1" applyFont="1" applyFill="1" applyBorder="1" applyAlignment="1" applyProtection="1">
      <alignment horizontal="right" vertical="center" wrapText="1"/>
    </xf>
    <xf numFmtId="4" fontId="16" fillId="4" borderId="24" xfId="0" applyNumberFormat="1" applyFont="1" applyFill="1" applyBorder="1" applyAlignment="1" applyProtection="1">
      <alignment horizontal="right" vertical="center" wrapText="1"/>
    </xf>
    <xf numFmtId="4" fontId="16" fillId="4" borderId="25" xfId="0" applyNumberFormat="1" applyFont="1" applyFill="1" applyBorder="1" applyAlignment="1" applyProtection="1">
      <alignment horizontal="right" vertical="center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7" fillId="4" borderId="31" xfId="0" applyNumberFormat="1" applyFont="1" applyFill="1" applyBorder="1" applyAlignment="1" applyProtection="1">
      <alignment horizontal="right" vertical="top" wrapText="1"/>
    </xf>
    <xf numFmtId="4" fontId="7" fillId="4" borderId="32" xfId="0" applyNumberFormat="1" applyFont="1" applyFill="1" applyBorder="1" applyAlignment="1" applyProtection="1">
      <alignment horizontal="right" vertical="top" wrapText="1"/>
    </xf>
    <xf numFmtId="4" fontId="7" fillId="4" borderId="33" xfId="0" applyNumberFormat="1" applyFont="1" applyFill="1" applyBorder="1" applyAlignment="1" applyProtection="1">
      <alignment horizontal="right" vertical="top" wrapText="1"/>
    </xf>
    <xf numFmtId="4" fontId="16" fillId="4" borderId="7" xfId="0" applyNumberFormat="1" applyFont="1" applyFill="1" applyBorder="1" applyAlignment="1" applyProtection="1">
      <alignment horizontal="right" vertical="center" wrapText="1"/>
    </xf>
    <xf numFmtId="4" fontId="16" fillId="4" borderId="8" xfId="0" applyNumberFormat="1" applyFont="1" applyFill="1" applyBorder="1" applyAlignment="1" applyProtection="1">
      <alignment horizontal="right" vertical="center" wrapText="1"/>
    </xf>
    <xf numFmtId="4" fontId="16" fillId="4" borderId="9" xfId="0" applyNumberFormat="1" applyFont="1" applyFill="1" applyBorder="1" applyAlignment="1" applyProtection="1">
      <alignment horizontal="right" vertical="center" wrapText="1"/>
    </xf>
    <xf numFmtId="4" fontId="7" fillId="4" borderId="35" xfId="0" applyNumberFormat="1" applyFont="1" applyFill="1" applyBorder="1" applyAlignment="1" applyProtection="1">
      <alignment horizontal="right" vertical="top" wrapText="1"/>
    </xf>
    <xf numFmtId="4" fontId="7" fillId="4" borderId="36" xfId="0" applyNumberFormat="1" applyFont="1" applyFill="1" applyBorder="1" applyAlignment="1" applyProtection="1">
      <alignment horizontal="right" vertical="top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18" fillId="4" borderId="7" xfId="0" applyNumberFormat="1" applyFont="1" applyFill="1" applyBorder="1" applyAlignment="1" applyProtection="1">
      <alignment horizontal="right" vertical="center" wrapText="1"/>
    </xf>
    <xf numFmtId="4" fontId="18" fillId="4" borderId="8" xfId="0" applyNumberFormat="1" applyFont="1" applyFill="1" applyBorder="1" applyAlignment="1" applyProtection="1">
      <alignment horizontal="right" vertical="center" wrapText="1"/>
    </xf>
    <xf numFmtId="4" fontId="18" fillId="4" borderId="9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8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7.85546875" customWidth="1"/>
    <col min="4" max="4" width="12.5703125" customWidth="1"/>
    <col min="5" max="5" width="17.140625" customWidth="1"/>
    <col min="6" max="6" width="17.28515625" customWidth="1"/>
    <col min="7" max="7" width="22.85546875" customWidth="1"/>
    <col min="10" max="10" width="28.140625" customWidth="1"/>
    <col min="11" max="12" width="21.28515625" customWidth="1"/>
    <col min="13" max="13" width="12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3" t="s">
        <v>122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0" t="s">
        <v>9</v>
      </c>
      <c r="C3" s="51"/>
      <c r="D3" s="51"/>
      <c r="E3" s="54"/>
      <c r="F3" s="17">
        <v>19820000</v>
      </c>
      <c r="G3" s="15" t="s">
        <v>2</v>
      </c>
      <c r="H3" s="1"/>
      <c r="I3" s="50" t="s">
        <v>113</v>
      </c>
      <c r="J3" s="51"/>
      <c r="K3" s="51"/>
      <c r="L3" s="51"/>
      <c r="M3" s="51"/>
      <c r="N3" s="51"/>
      <c r="O3" s="51"/>
      <c r="P3" s="51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4.5" customHeight="1" thickBot="1" x14ac:dyDescent="0.3">
      <c r="B4" s="47" t="s">
        <v>121</v>
      </c>
      <c r="C4" s="48"/>
      <c r="D4" s="48"/>
      <c r="E4" s="49"/>
      <c r="F4" s="32">
        <f>G132/124</f>
        <v>364602.12745656574</v>
      </c>
      <c r="G4" s="15" t="s">
        <v>2</v>
      </c>
      <c r="H4" s="1"/>
      <c r="I4" s="60" t="s">
        <v>114</v>
      </c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" customHeight="1" thickBot="1" x14ac:dyDescent="0.3">
      <c r="B5" s="1"/>
      <c r="C5" s="1"/>
      <c r="D5" s="1"/>
      <c r="E5" s="1"/>
      <c r="F5" s="1"/>
      <c r="G5" s="1"/>
      <c r="H5" s="1"/>
      <c r="I5" s="23" t="s">
        <v>115</v>
      </c>
      <c r="J5" s="23"/>
      <c r="K5" s="23"/>
      <c r="L5" s="2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55" t="s">
        <v>10</v>
      </c>
      <c r="C6" s="56"/>
      <c r="D6" s="57"/>
      <c r="E6" s="57"/>
      <c r="F6" s="58"/>
      <c r="G6" s="59"/>
      <c r="H6" s="3"/>
      <c r="I6" s="50" t="s">
        <v>3</v>
      </c>
      <c r="J6" s="51"/>
      <c r="K6" s="51"/>
      <c r="L6" s="51"/>
      <c r="M6" s="51"/>
      <c r="N6" s="51"/>
      <c r="O6" s="51"/>
      <c r="P6" s="51"/>
      <c r="Q6" s="52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5.5" thickBot="1" x14ac:dyDescent="0.3">
      <c r="B7" s="37" t="s">
        <v>4</v>
      </c>
      <c r="C7" s="38" t="s">
        <v>0</v>
      </c>
      <c r="D7" s="39" t="s">
        <v>6</v>
      </c>
      <c r="E7" s="39" t="s">
        <v>7</v>
      </c>
      <c r="F7" s="40" t="s">
        <v>5</v>
      </c>
      <c r="G7" s="41" t="s">
        <v>8</v>
      </c>
      <c r="H7" s="1"/>
      <c r="I7" s="5" t="s">
        <v>4</v>
      </c>
      <c r="J7" s="6" t="s">
        <v>1</v>
      </c>
      <c r="K7" s="7" t="s">
        <v>11</v>
      </c>
      <c r="L7" s="6" t="s">
        <v>79</v>
      </c>
      <c r="M7" s="6" t="s">
        <v>6</v>
      </c>
      <c r="N7" s="7" t="s">
        <v>7</v>
      </c>
      <c r="O7" s="7" t="s">
        <v>12</v>
      </c>
      <c r="P7" s="7" t="s">
        <v>5</v>
      </c>
      <c r="Q7" s="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9.25" customHeight="1" x14ac:dyDescent="0.25">
      <c r="A8" s="4"/>
      <c r="B8" s="34">
        <v>1</v>
      </c>
      <c r="C8" s="42" t="s">
        <v>14</v>
      </c>
      <c r="D8" s="42" t="s">
        <v>15</v>
      </c>
      <c r="E8" s="43">
        <v>32632</v>
      </c>
      <c r="F8" s="35">
        <v>1</v>
      </c>
      <c r="G8" s="36">
        <f>E8*F8</f>
        <v>32632</v>
      </c>
      <c r="H8" s="1"/>
      <c r="I8" s="11">
        <f>B8</f>
        <v>1</v>
      </c>
      <c r="J8" s="12" t="str">
        <f>C8</f>
        <v>Установка одностоечной опоры 6(10) кВ</v>
      </c>
      <c r="K8" s="10"/>
      <c r="L8" s="10"/>
      <c r="M8" s="13" t="str">
        <f>D8</f>
        <v>1 опора</v>
      </c>
      <c r="N8" s="16">
        <f>E8</f>
        <v>32632</v>
      </c>
      <c r="O8" s="9"/>
      <c r="P8" s="13">
        <f>F8</f>
        <v>1</v>
      </c>
      <c r="Q8" s="1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4"/>
      <c r="B9" s="20">
        <f>B8+1</f>
        <v>2</v>
      </c>
      <c r="C9" s="18" t="s">
        <v>16</v>
      </c>
      <c r="D9" s="18" t="s">
        <v>15</v>
      </c>
      <c r="E9" s="44">
        <v>56800</v>
      </c>
      <c r="F9" s="19">
        <v>1</v>
      </c>
      <c r="G9" s="21">
        <f t="shared" ref="G9:G86" si="0">E9*F9</f>
        <v>56800</v>
      </c>
      <c r="H9" s="1"/>
      <c r="I9" s="11">
        <f t="shared" ref="I9:I86" si="1">B9</f>
        <v>2</v>
      </c>
      <c r="J9" s="12" t="str">
        <f t="shared" ref="J9:J86" si="2">C9</f>
        <v>Установка одностоечной опоры с 1 подкосом 6(10) кВ</v>
      </c>
      <c r="K9" s="10"/>
      <c r="L9" s="10"/>
      <c r="M9" s="13" t="str">
        <f t="shared" ref="M9:M86" si="3">D9</f>
        <v>1 опора</v>
      </c>
      <c r="N9" s="16">
        <f t="shared" ref="N9:N86" si="4">E9</f>
        <v>56800</v>
      </c>
      <c r="O9" s="9"/>
      <c r="P9" s="13">
        <f t="shared" ref="P9:P86" si="5">F9</f>
        <v>1</v>
      </c>
      <c r="Q9" s="14">
        <f t="shared" ref="Q9:Q86" si="6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5.5" x14ac:dyDescent="0.25">
      <c r="A10" s="4"/>
      <c r="B10" s="20">
        <f t="shared" ref="B10:B73" si="7">B9+1</f>
        <v>3</v>
      </c>
      <c r="C10" s="18" t="s">
        <v>17</v>
      </c>
      <c r="D10" s="18" t="s">
        <v>15</v>
      </c>
      <c r="E10" s="44">
        <v>106121</v>
      </c>
      <c r="F10" s="19">
        <v>1</v>
      </c>
      <c r="G10" s="21">
        <f t="shared" si="0"/>
        <v>106121</v>
      </c>
      <c r="H10" s="1"/>
      <c r="I10" s="11">
        <f t="shared" si="1"/>
        <v>3</v>
      </c>
      <c r="J10" s="12" t="str">
        <f t="shared" si="2"/>
        <v>Установка одностоечной опоры с 2 подкосами 6(10) кВ</v>
      </c>
      <c r="K10" s="10"/>
      <c r="L10" s="10"/>
      <c r="M10" s="13" t="str">
        <f t="shared" si="3"/>
        <v>1 опора</v>
      </c>
      <c r="N10" s="16">
        <f t="shared" si="4"/>
        <v>106121</v>
      </c>
      <c r="O10" s="9"/>
      <c r="P10" s="13">
        <f t="shared" si="5"/>
        <v>1</v>
      </c>
      <c r="Q10" s="14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5.5" x14ac:dyDescent="0.25">
      <c r="A11" s="4"/>
      <c r="B11" s="20">
        <f t="shared" si="7"/>
        <v>4</v>
      </c>
      <c r="C11" s="18" t="s">
        <v>123</v>
      </c>
      <c r="D11" s="18" t="s">
        <v>15</v>
      </c>
      <c r="E11" s="44">
        <v>21889</v>
      </c>
      <c r="F11" s="19">
        <v>1</v>
      </c>
      <c r="G11" s="21">
        <f t="shared" si="0"/>
        <v>21889</v>
      </c>
      <c r="H11" s="1"/>
      <c r="I11" s="11">
        <f t="shared" si="1"/>
        <v>4</v>
      </c>
      <c r="J11" s="12" t="str">
        <f t="shared" si="2"/>
        <v>Установка подкоса к опоре 6(10) кВ</v>
      </c>
      <c r="K11" s="10"/>
      <c r="L11" s="10"/>
      <c r="M11" s="13" t="str">
        <f t="shared" si="3"/>
        <v>1 опора</v>
      </c>
      <c r="N11" s="16">
        <f t="shared" si="4"/>
        <v>21889</v>
      </c>
      <c r="O11" s="9"/>
      <c r="P11" s="13">
        <f t="shared" si="5"/>
        <v>1</v>
      </c>
      <c r="Q11" s="14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5.5" x14ac:dyDescent="0.25">
      <c r="A12" s="4"/>
      <c r="B12" s="20">
        <f t="shared" si="7"/>
        <v>5</v>
      </c>
      <c r="C12" s="18" t="s">
        <v>18</v>
      </c>
      <c r="D12" s="18" t="s">
        <v>19</v>
      </c>
      <c r="E12" s="44">
        <v>285800</v>
      </c>
      <c r="F12" s="19">
        <v>1</v>
      </c>
      <c r="G12" s="21">
        <f t="shared" si="0"/>
        <v>285800</v>
      </c>
      <c r="H12" s="1"/>
      <c r="I12" s="11">
        <f t="shared" si="1"/>
        <v>5</v>
      </c>
      <c r="J12" s="12" t="str">
        <f t="shared" si="2"/>
        <v>Подвеска провода АС-50 (6-10 кВ)</v>
      </c>
      <c r="K12" s="10"/>
      <c r="L12" s="10"/>
      <c r="M12" s="13" t="str">
        <f t="shared" si="3"/>
        <v>1 км (3 провода)</v>
      </c>
      <c r="N12" s="16">
        <f t="shared" si="4"/>
        <v>285800</v>
      </c>
      <c r="O12" s="9"/>
      <c r="P12" s="13">
        <f t="shared" si="5"/>
        <v>1</v>
      </c>
      <c r="Q12" s="14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5.5" x14ac:dyDescent="0.25">
      <c r="A13" s="4"/>
      <c r="B13" s="20">
        <f t="shared" si="7"/>
        <v>6</v>
      </c>
      <c r="C13" s="18" t="s">
        <v>20</v>
      </c>
      <c r="D13" s="18" t="s">
        <v>19</v>
      </c>
      <c r="E13" s="44">
        <v>279654</v>
      </c>
      <c r="F13" s="19">
        <v>1</v>
      </c>
      <c r="G13" s="21">
        <f t="shared" si="0"/>
        <v>279654</v>
      </c>
      <c r="H13" s="1"/>
      <c r="I13" s="11">
        <f t="shared" si="1"/>
        <v>6</v>
      </c>
      <c r="J13" s="12" t="str">
        <f t="shared" si="2"/>
        <v>Подвеска провода СИП3 1*50</v>
      </c>
      <c r="K13" s="10"/>
      <c r="L13" s="10"/>
      <c r="M13" s="13" t="str">
        <f t="shared" si="3"/>
        <v>1 км (3 провода)</v>
      </c>
      <c r="N13" s="16">
        <f t="shared" si="4"/>
        <v>279654</v>
      </c>
      <c r="O13" s="9"/>
      <c r="P13" s="13">
        <f t="shared" si="5"/>
        <v>1</v>
      </c>
      <c r="Q13" s="14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5.5" x14ac:dyDescent="0.25">
      <c r="A14" s="4"/>
      <c r="B14" s="20">
        <f t="shared" si="7"/>
        <v>7</v>
      </c>
      <c r="C14" s="18" t="s">
        <v>21</v>
      </c>
      <c r="D14" s="18" t="s">
        <v>19</v>
      </c>
      <c r="E14" s="44">
        <v>333305</v>
      </c>
      <c r="F14" s="19">
        <v>1</v>
      </c>
      <c r="G14" s="21">
        <f t="shared" si="0"/>
        <v>333305</v>
      </c>
      <c r="H14" s="1"/>
      <c r="I14" s="11">
        <f t="shared" si="1"/>
        <v>7</v>
      </c>
      <c r="J14" s="12" t="str">
        <f t="shared" si="2"/>
        <v>Подвеска провода СИП3 1*70</v>
      </c>
      <c r="K14" s="10"/>
      <c r="L14" s="10"/>
      <c r="M14" s="13" t="str">
        <f t="shared" si="3"/>
        <v>1 км (3 провода)</v>
      </c>
      <c r="N14" s="16">
        <f t="shared" si="4"/>
        <v>333305</v>
      </c>
      <c r="O14" s="9"/>
      <c r="P14" s="13">
        <f t="shared" si="5"/>
        <v>1</v>
      </c>
      <c r="Q14" s="14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5.5" x14ac:dyDescent="0.25">
      <c r="A15" s="4"/>
      <c r="B15" s="20">
        <f t="shared" si="7"/>
        <v>8</v>
      </c>
      <c r="C15" s="18" t="s">
        <v>22</v>
      </c>
      <c r="D15" s="18" t="s">
        <v>19</v>
      </c>
      <c r="E15" s="44">
        <v>400359</v>
      </c>
      <c r="F15" s="19">
        <v>1</v>
      </c>
      <c r="G15" s="21">
        <f t="shared" ref="G15:G28" si="8">E15*F15</f>
        <v>400359</v>
      </c>
      <c r="H15" s="1"/>
      <c r="I15" s="11">
        <f t="shared" ref="I15:I28" si="9">B15</f>
        <v>8</v>
      </c>
      <c r="J15" s="12" t="str">
        <f t="shared" ref="J15:J28" si="10">C15</f>
        <v>Подвеска провода СИП3 1*95</v>
      </c>
      <c r="K15" s="10"/>
      <c r="L15" s="10"/>
      <c r="M15" s="13" t="str">
        <f t="shared" ref="M15:M28" si="11">D15</f>
        <v>1 км (3 провода)</v>
      </c>
      <c r="N15" s="16">
        <f t="shared" ref="N15:N28" si="12">E15</f>
        <v>400359</v>
      </c>
      <c r="O15" s="9"/>
      <c r="P15" s="13">
        <f t="shared" ref="P15:P28" si="13">F15</f>
        <v>1</v>
      </c>
      <c r="Q15" s="14">
        <f t="shared" ref="Q15:Q28" si="14"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5.5" x14ac:dyDescent="0.25">
      <c r="A16" s="4"/>
      <c r="B16" s="20">
        <f t="shared" si="7"/>
        <v>9</v>
      </c>
      <c r="C16" s="18" t="s">
        <v>124</v>
      </c>
      <c r="D16" s="18" t="s">
        <v>125</v>
      </c>
      <c r="E16" s="44">
        <v>16948</v>
      </c>
      <c r="F16" s="19">
        <v>1</v>
      </c>
      <c r="G16" s="21">
        <f t="shared" si="8"/>
        <v>16948</v>
      </c>
      <c r="H16" s="1"/>
      <c r="I16" s="11">
        <f t="shared" si="9"/>
        <v>9</v>
      </c>
      <c r="J16" s="12" t="str">
        <f t="shared" si="10"/>
        <v>Переход ч-з автодорогу 30 м СИП 3 1х50 (6-10 кВ)</v>
      </c>
      <c r="K16" s="10"/>
      <c r="L16" s="10"/>
      <c r="M16" s="13" t="str">
        <f t="shared" si="11"/>
        <v>1 переход/30 м</v>
      </c>
      <c r="N16" s="16">
        <f t="shared" si="12"/>
        <v>16948</v>
      </c>
      <c r="O16" s="9"/>
      <c r="P16" s="13">
        <f t="shared" si="13"/>
        <v>1</v>
      </c>
      <c r="Q16" s="14">
        <f t="shared" si="1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5.5" x14ac:dyDescent="0.25">
      <c r="A17" s="4"/>
      <c r="B17" s="20">
        <f t="shared" si="7"/>
        <v>10</v>
      </c>
      <c r="C17" s="18" t="s">
        <v>126</v>
      </c>
      <c r="D17" s="18" t="s">
        <v>125</v>
      </c>
      <c r="E17" s="44">
        <v>18430</v>
      </c>
      <c r="F17" s="19">
        <v>1</v>
      </c>
      <c r="G17" s="21">
        <f t="shared" si="8"/>
        <v>18430</v>
      </c>
      <c r="H17" s="1"/>
      <c r="I17" s="11">
        <f t="shared" si="9"/>
        <v>10</v>
      </c>
      <c r="J17" s="12" t="str">
        <f t="shared" si="10"/>
        <v>Переход ч-з автодорогу 30 м СИП 3 1х70 (6-10 кВ)</v>
      </c>
      <c r="K17" s="10"/>
      <c r="L17" s="10"/>
      <c r="M17" s="13" t="str">
        <f t="shared" si="11"/>
        <v>1 переход/30 м</v>
      </c>
      <c r="N17" s="16">
        <f t="shared" si="12"/>
        <v>18430</v>
      </c>
      <c r="O17" s="9"/>
      <c r="P17" s="13">
        <f t="shared" si="13"/>
        <v>1</v>
      </c>
      <c r="Q17" s="14">
        <f t="shared" si="1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5.5" x14ac:dyDescent="0.25">
      <c r="A18" s="4"/>
      <c r="B18" s="20">
        <f t="shared" si="7"/>
        <v>11</v>
      </c>
      <c r="C18" s="18" t="s">
        <v>127</v>
      </c>
      <c r="D18" s="18" t="s">
        <v>125</v>
      </c>
      <c r="E18" s="44">
        <v>21285</v>
      </c>
      <c r="F18" s="19">
        <v>1</v>
      </c>
      <c r="G18" s="21">
        <f t="shared" si="8"/>
        <v>21285</v>
      </c>
      <c r="H18" s="1"/>
      <c r="I18" s="11">
        <f t="shared" si="9"/>
        <v>11</v>
      </c>
      <c r="J18" s="12" t="str">
        <f t="shared" si="10"/>
        <v>Переход ч-з автодорогу 30 м СИП 3 1х95 (6-10 кВ)</v>
      </c>
      <c r="K18" s="10"/>
      <c r="L18" s="10"/>
      <c r="M18" s="13" t="str">
        <f t="shared" si="11"/>
        <v>1 переход/30 м</v>
      </c>
      <c r="N18" s="16">
        <f t="shared" si="12"/>
        <v>21285</v>
      </c>
      <c r="O18" s="9"/>
      <c r="P18" s="13">
        <f t="shared" si="13"/>
        <v>1</v>
      </c>
      <c r="Q18" s="14">
        <f t="shared" si="1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4"/>
      <c r="B19" s="20">
        <f t="shared" si="7"/>
        <v>12</v>
      </c>
      <c r="C19" s="18" t="s">
        <v>128</v>
      </c>
      <c r="D19" s="18" t="s">
        <v>125</v>
      </c>
      <c r="E19" s="44">
        <v>22145</v>
      </c>
      <c r="F19" s="19">
        <v>1</v>
      </c>
      <c r="G19" s="21">
        <f t="shared" si="8"/>
        <v>22145</v>
      </c>
      <c r="H19" s="1"/>
      <c r="I19" s="11">
        <f t="shared" si="9"/>
        <v>12</v>
      </c>
      <c r="J19" s="12" t="str">
        <f t="shared" si="10"/>
        <v>Переход ч-з водн.прегр. 50 м СИП 3 1х50 (6-10 кВ)</v>
      </c>
      <c r="K19" s="10"/>
      <c r="L19" s="10"/>
      <c r="M19" s="13" t="str">
        <f t="shared" si="11"/>
        <v>1 переход/30 м</v>
      </c>
      <c r="N19" s="16">
        <f t="shared" si="12"/>
        <v>22145</v>
      </c>
      <c r="O19" s="9"/>
      <c r="P19" s="13">
        <f t="shared" si="13"/>
        <v>1</v>
      </c>
      <c r="Q19" s="14">
        <f t="shared" si="14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4"/>
      <c r="B20" s="20">
        <f t="shared" si="7"/>
        <v>13</v>
      </c>
      <c r="C20" s="18" t="s">
        <v>129</v>
      </c>
      <c r="D20" s="18" t="s">
        <v>125</v>
      </c>
      <c r="E20" s="44">
        <v>24615</v>
      </c>
      <c r="F20" s="19">
        <v>1</v>
      </c>
      <c r="G20" s="21">
        <f t="shared" si="8"/>
        <v>24615</v>
      </c>
      <c r="H20" s="1"/>
      <c r="I20" s="11">
        <f t="shared" si="9"/>
        <v>13</v>
      </c>
      <c r="J20" s="12" t="str">
        <f t="shared" si="10"/>
        <v>Переход ч-з водн.прегр. 50 м СИП 3 1х70 (6-10 кВ)</v>
      </c>
      <c r="K20" s="10"/>
      <c r="L20" s="10"/>
      <c r="M20" s="13" t="str">
        <f t="shared" si="11"/>
        <v>1 переход/30 м</v>
      </c>
      <c r="N20" s="16">
        <f t="shared" si="12"/>
        <v>24615</v>
      </c>
      <c r="O20" s="9"/>
      <c r="P20" s="13">
        <f t="shared" si="13"/>
        <v>1</v>
      </c>
      <c r="Q20" s="14">
        <f t="shared" si="1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4"/>
      <c r="B21" s="20">
        <f t="shared" si="7"/>
        <v>14</v>
      </c>
      <c r="C21" s="18" t="s">
        <v>130</v>
      </c>
      <c r="D21" s="18" t="s">
        <v>125</v>
      </c>
      <c r="E21" s="44">
        <v>29376</v>
      </c>
      <c r="F21" s="19">
        <v>1</v>
      </c>
      <c r="G21" s="21">
        <f t="shared" si="8"/>
        <v>29376</v>
      </c>
      <c r="H21" s="1"/>
      <c r="I21" s="11">
        <f t="shared" si="9"/>
        <v>14</v>
      </c>
      <c r="J21" s="12" t="str">
        <f t="shared" si="10"/>
        <v>Переход ч-з водн.прегр. 50 м СИП 3 1х95 (6-10 кВ)</v>
      </c>
      <c r="K21" s="10"/>
      <c r="L21" s="10"/>
      <c r="M21" s="13" t="str">
        <f t="shared" si="11"/>
        <v>1 переход/30 м</v>
      </c>
      <c r="N21" s="16">
        <f t="shared" si="12"/>
        <v>29376</v>
      </c>
      <c r="O21" s="9"/>
      <c r="P21" s="13">
        <f t="shared" si="13"/>
        <v>1</v>
      </c>
      <c r="Q21" s="14">
        <f t="shared" si="1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4"/>
      <c r="B22" s="20">
        <f t="shared" si="7"/>
        <v>15</v>
      </c>
      <c r="C22" s="18" t="s">
        <v>23</v>
      </c>
      <c r="D22" s="18" t="s">
        <v>24</v>
      </c>
      <c r="E22" s="44">
        <v>32119.93</v>
      </c>
      <c r="F22" s="19">
        <v>1</v>
      </c>
      <c r="G22" s="21">
        <f t="shared" si="8"/>
        <v>32119.93</v>
      </c>
      <c r="H22" s="1"/>
      <c r="I22" s="11">
        <f t="shared" si="9"/>
        <v>15</v>
      </c>
      <c r="J22" s="12" t="str">
        <f t="shared" si="10"/>
        <v>Установка РЛНД</v>
      </c>
      <c r="K22" s="10"/>
      <c r="L22" s="10"/>
      <c r="M22" s="13" t="str">
        <f t="shared" si="11"/>
        <v>1 шт.</v>
      </c>
      <c r="N22" s="16">
        <f t="shared" si="12"/>
        <v>32119.93</v>
      </c>
      <c r="O22" s="9"/>
      <c r="P22" s="13">
        <f t="shared" si="13"/>
        <v>1</v>
      </c>
      <c r="Q22" s="14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5.5" x14ac:dyDescent="0.25">
      <c r="A23" s="4"/>
      <c r="B23" s="20">
        <f t="shared" si="7"/>
        <v>16</v>
      </c>
      <c r="C23" s="18" t="s">
        <v>25</v>
      </c>
      <c r="D23" s="18" t="s">
        <v>15</v>
      </c>
      <c r="E23" s="44">
        <v>26401</v>
      </c>
      <c r="F23" s="19">
        <v>1</v>
      </c>
      <c r="G23" s="21">
        <f t="shared" si="8"/>
        <v>26401</v>
      </c>
      <c r="H23" s="1"/>
      <c r="I23" s="11">
        <f t="shared" si="9"/>
        <v>16</v>
      </c>
      <c r="J23" s="12" t="str">
        <f t="shared" si="10"/>
        <v>Установка одностоечной опоры 0,4 кВ</v>
      </c>
      <c r="K23" s="10"/>
      <c r="L23" s="10"/>
      <c r="M23" s="13" t="str">
        <f t="shared" si="11"/>
        <v>1 опора</v>
      </c>
      <c r="N23" s="16">
        <f t="shared" si="12"/>
        <v>26401</v>
      </c>
      <c r="O23" s="9"/>
      <c r="P23" s="13">
        <f t="shared" si="13"/>
        <v>1</v>
      </c>
      <c r="Q23" s="14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5.5" x14ac:dyDescent="0.25">
      <c r="A24" s="4"/>
      <c r="B24" s="20">
        <f t="shared" si="7"/>
        <v>17</v>
      </c>
      <c r="C24" s="18" t="s">
        <v>26</v>
      </c>
      <c r="D24" s="18" t="s">
        <v>15</v>
      </c>
      <c r="E24" s="44">
        <v>48119</v>
      </c>
      <c r="F24" s="19">
        <v>1</v>
      </c>
      <c r="G24" s="21">
        <f t="shared" si="8"/>
        <v>48119</v>
      </c>
      <c r="H24" s="1"/>
      <c r="I24" s="11">
        <f t="shared" si="9"/>
        <v>17</v>
      </c>
      <c r="J24" s="12" t="str">
        <f t="shared" si="10"/>
        <v>Установка одностоечной опоры с 1 подкосом 0,4 кВ</v>
      </c>
      <c r="K24" s="10"/>
      <c r="L24" s="10"/>
      <c r="M24" s="13" t="str">
        <f t="shared" si="11"/>
        <v>1 опора</v>
      </c>
      <c r="N24" s="16">
        <f t="shared" si="12"/>
        <v>48119</v>
      </c>
      <c r="O24" s="9"/>
      <c r="P24" s="13">
        <f t="shared" si="13"/>
        <v>1</v>
      </c>
      <c r="Q24" s="14">
        <f t="shared" si="14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x14ac:dyDescent="0.25">
      <c r="A25" s="4"/>
      <c r="B25" s="20">
        <f t="shared" si="7"/>
        <v>18</v>
      </c>
      <c r="C25" s="18" t="s">
        <v>27</v>
      </c>
      <c r="D25" s="18" t="s">
        <v>15</v>
      </c>
      <c r="E25" s="44">
        <v>71257</v>
      </c>
      <c r="F25" s="19">
        <v>1</v>
      </c>
      <c r="G25" s="21">
        <f t="shared" si="8"/>
        <v>71257</v>
      </c>
      <c r="H25" s="1"/>
      <c r="I25" s="11">
        <f t="shared" si="9"/>
        <v>18</v>
      </c>
      <c r="J25" s="12" t="str">
        <f t="shared" si="10"/>
        <v>Установка одностоечной опоры с 2 подкосами 0,4 кВ</v>
      </c>
      <c r="K25" s="10"/>
      <c r="L25" s="10"/>
      <c r="M25" s="13" t="str">
        <f t="shared" si="11"/>
        <v>1 опора</v>
      </c>
      <c r="N25" s="16">
        <f t="shared" si="12"/>
        <v>71257</v>
      </c>
      <c r="O25" s="9"/>
      <c r="P25" s="13">
        <f t="shared" si="13"/>
        <v>1</v>
      </c>
      <c r="Q25" s="14">
        <f t="shared" si="14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.5" x14ac:dyDescent="0.25">
      <c r="A26" s="4"/>
      <c r="B26" s="20">
        <f t="shared" si="7"/>
        <v>19</v>
      </c>
      <c r="C26" s="18" t="s">
        <v>131</v>
      </c>
      <c r="D26" s="18" t="s">
        <v>15</v>
      </c>
      <c r="E26" s="44">
        <v>19856</v>
      </c>
      <c r="F26" s="19">
        <v>1</v>
      </c>
      <c r="G26" s="21">
        <f t="shared" si="8"/>
        <v>19856</v>
      </c>
      <c r="H26" s="1"/>
      <c r="I26" s="11">
        <f t="shared" si="9"/>
        <v>19</v>
      </c>
      <c r="J26" s="12" t="str">
        <f t="shared" si="10"/>
        <v>Установка подкоса к опоре 0,4 кВ</v>
      </c>
      <c r="K26" s="10"/>
      <c r="L26" s="10"/>
      <c r="M26" s="13" t="str">
        <f t="shared" si="11"/>
        <v>1 опора</v>
      </c>
      <c r="N26" s="16">
        <f t="shared" si="12"/>
        <v>19856</v>
      </c>
      <c r="O26" s="9"/>
      <c r="P26" s="13">
        <f t="shared" si="13"/>
        <v>1</v>
      </c>
      <c r="Q26" s="14">
        <f t="shared" si="14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5.5" x14ac:dyDescent="0.25">
      <c r="A27" s="4"/>
      <c r="B27" s="20">
        <f t="shared" si="7"/>
        <v>20</v>
      </c>
      <c r="C27" s="18" t="s">
        <v>80</v>
      </c>
      <c r="D27" s="18" t="s">
        <v>28</v>
      </c>
      <c r="E27" s="44">
        <v>282225</v>
      </c>
      <c r="F27" s="19">
        <v>1</v>
      </c>
      <c r="G27" s="21">
        <f t="shared" si="8"/>
        <v>282225</v>
      </c>
      <c r="H27" s="1"/>
      <c r="I27" s="11">
        <f t="shared" si="9"/>
        <v>20</v>
      </c>
      <c r="J27" s="12" t="str">
        <f t="shared" si="10"/>
        <v>Подвеска провода СИП2А 3*35 + 1*50</v>
      </c>
      <c r="K27" s="10"/>
      <c r="L27" s="10"/>
      <c r="M27" s="13" t="str">
        <f t="shared" si="11"/>
        <v>1 км</v>
      </c>
      <c r="N27" s="16">
        <f t="shared" si="12"/>
        <v>282225</v>
      </c>
      <c r="O27" s="9"/>
      <c r="P27" s="13">
        <f t="shared" si="13"/>
        <v>1</v>
      </c>
      <c r="Q27" s="14">
        <f t="shared" si="14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5.5" x14ac:dyDescent="0.25">
      <c r="A28" s="4"/>
      <c r="B28" s="20">
        <f t="shared" si="7"/>
        <v>21</v>
      </c>
      <c r="C28" s="18" t="s">
        <v>81</v>
      </c>
      <c r="D28" s="18" t="s">
        <v>28</v>
      </c>
      <c r="E28" s="44">
        <v>313246</v>
      </c>
      <c r="F28" s="19">
        <v>1</v>
      </c>
      <c r="G28" s="21">
        <f t="shared" si="8"/>
        <v>313246</v>
      </c>
      <c r="H28" s="1"/>
      <c r="I28" s="11">
        <f t="shared" si="9"/>
        <v>21</v>
      </c>
      <c r="J28" s="12" t="str">
        <f t="shared" si="10"/>
        <v>Подвеска провода СИП2А 3*50 + 1*50</v>
      </c>
      <c r="K28" s="10"/>
      <c r="L28" s="10"/>
      <c r="M28" s="13" t="str">
        <f t="shared" si="11"/>
        <v>1 км</v>
      </c>
      <c r="N28" s="16">
        <f t="shared" si="12"/>
        <v>313246</v>
      </c>
      <c r="O28" s="9"/>
      <c r="P28" s="13">
        <f t="shared" si="13"/>
        <v>1</v>
      </c>
      <c r="Q28" s="14">
        <f t="shared" si="14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5.5" x14ac:dyDescent="0.25">
      <c r="A29" s="4"/>
      <c r="B29" s="20">
        <f t="shared" si="7"/>
        <v>22</v>
      </c>
      <c r="C29" s="18" t="s">
        <v>82</v>
      </c>
      <c r="D29" s="18" t="s">
        <v>28</v>
      </c>
      <c r="E29" s="44">
        <v>387505</v>
      </c>
      <c r="F29" s="19">
        <v>1</v>
      </c>
      <c r="G29" s="21">
        <f t="shared" si="0"/>
        <v>387505</v>
      </c>
      <c r="H29" s="1"/>
      <c r="I29" s="11">
        <f t="shared" si="1"/>
        <v>22</v>
      </c>
      <c r="J29" s="12" t="str">
        <f t="shared" si="2"/>
        <v>Подвеска провода СИП2А 3*70 + 1*50</v>
      </c>
      <c r="K29" s="10"/>
      <c r="L29" s="10"/>
      <c r="M29" s="13" t="str">
        <f t="shared" si="3"/>
        <v>1 км</v>
      </c>
      <c r="N29" s="16">
        <f t="shared" si="4"/>
        <v>387505</v>
      </c>
      <c r="O29" s="9"/>
      <c r="P29" s="13">
        <f t="shared" si="5"/>
        <v>1</v>
      </c>
      <c r="Q29" s="14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5.5" x14ac:dyDescent="0.25">
      <c r="A30" s="4"/>
      <c r="B30" s="20">
        <f t="shared" si="7"/>
        <v>23</v>
      </c>
      <c r="C30" s="18" t="s">
        <v>29</v>
      </c>
      <c r="D30" s="18" t="s">
        <v>28</v>
      </c>
      <c r="E30" s="44">
        <v>440408</v>
      </c>
      <c r="F30" s="19">
        <v>1</v>
      </c>
      <c r="G30" s="21">
        <f t="shared" si="0"/>
        <v>440408</v>
      </c>
      <c r="H30" s="1"/>
      <c r="I30" s="11">
        <f t="shared" si="1"/>
        <v>23</v>
      </c>
      <c r="J30" s="12" t="str">
        <f t="shared" si="2"/>
        <v>Подвеска провода СИП2А 3*95 + 1*70</v>
      </c>
      <c r="K30" s="10"/>
      <c r="L30" s="10"/>
      <c r="M30" s="13" t="str">
        <f t="shared" si="3"/>
        <v>1 км</v>
      </c>
      <c r="N30" s="16">
        <f t="shared" si="4"/>
        <v>440408</v>
      </c>
      <c r="O30" s="9"/>
      <c r="P30" s="13">
        <f t="shared" si="5"/>
        <v>1</v>
      </c>
      <c r="Q30" s="14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25.5" x14ac:dyDescent="0.25">
      <c r="A31" s="4"/>
      <c r="B31" s="20">
        <f>B30+1</f>
        <v>24</v>
      </c>
      <c r="C31" s="18" t="s">
        <v>132</v>
      </c>
      <c r="D31" s="18" t="s">
        <v>28</v>
      </c>
      <c r="E31" s="44">
        <v>538636</v>
      </c>
      <c r="F31" s="19">
        <v>1</v>
      </c>
      <c r="G31" s="21">
        <f t="shared" si="0"/>
        <v>538636</v>
      </c>
      <c r="H31" s="1"/>
      <c r="I31" s="11">
        <f t="shared" si="1"/>
        <v>24</v>
      </c>
      <c r="J31" s="12" t="str">
        <f t="shared" si="2"/>
        <v>Подвеска провода СИП2А 3х120 +1х95 (0,4 кВ)</v>
      </c>
      <c r="K31" s="10"/>
      <c r="L31" s="10"/>
      <c r="M31" s="13" t="str">
        <f t="shared" si="3"/>
        <v>1 км</v>
      </c>
      <c r="N31" s="16">
        <f t="shared" si="4"/>
        <v>538636</v>
      </c>
      <c r="O31" s="9"/>
      <c r="P31" s="13">
        <f t="shared" si="5"/>
        <v>1</v>
      </c>
      <c r="Q31" s="14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5.5" x14ac:dyDescent="0.25">
      <c r="A32" s="4"/>
      <c r="B32" s="20">
        <f t="shared" si="7"/>
        <v>25</v>
      </c>
      <c r="C32" s="18" t="s">
        <v>83</v>
      </c>
      <c r="D32" s="18" t="s">
        <v>28</v>
      </c>
      <c r="E32" s="44">
        <v>381537</v>
      </c>
      <c r="F32" s="19">
        <v>1</v>
      </c>
      <c r="G32" s="21">
        <f t="shared" si="0"/>
        <v>381537</v>
      </c>
      <c r="H32" s="1"/>
      <c r="I32" s="11">
        <f t="shared" si="1"/>
        <v>25</v>
      </c>
      <c r="J32" s="12" t="str">
        <f t="shared" si="2"/>
        <v>Подвеска провода СИП2А 3*35 + 1*50 по сущ.опорам</v>
      </c>
      <c r="K32" s="10"/>
      <c r="L32" s="10"/>
      <c r="M32" s="13" t="str">
        <f t="shared" si="3"/>
        <v>1 км</v>
      </c>
      <c r="N32" s="16">
        <f t="shared" si="4"/>
        <v>381537</v>
      </c>
      <c r="O32" s="9"/>
      <c r="P32" s="13">
        <f t="shared" si="5"/>
        <v>1</v>
      </c>
      <c r="Q32" s="14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5.5" x14ac:dyDescent="0.25">
      <c r="A33" s="4"/>
      <c r="B33" s="20">
        <f t="shared" si="7"/>
        <v>26</v>
      </c>
      <c r="C33" s="18" t="s">
        <v>84</v>
      </c>
      <c r="D33" s="18" t="s">
        <v>28</v>
      </c>
      <c r="E33" s="44">
        <v>412558</v>
      </c>
      <c r="F33" s="19">
        <v>1</v>
      </c>
      <c r="G33" s="21">
        <f t="shared" si="0"/>
        <v>412558</v>
      </c>
      <c r="H33" s="1"/>
      <c r="I33" s="11">
        <f t="shared" si="1"/>
        <v>26</v>
      </c>
      <c r="J33" s="12" t="str">
        <f t="shared" si="2"/>
        <v>Подвеска провода СИП2А 3*50 + 1*50 по сущ.опорам</v>
      </c>
      <c r="K33" s="10"/>
      <c r="L33" s="10"/>
      <c r="M33" s="13" t="str">
        <f t="shared" si="3"/>
        <v>1 км</v>
      </c>
      <c r="N33" s="16">
        <f t="shared" si="4"/>
        <v>412558</v>
      </c>
      <c r="O33" s="9"/>
      <c r="P33" s="13">
        <f t="shared" si="5"/>
        <v>1</v>
      </c>
      <c r="Q33" s="14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5.5" x14ac:dyDescent="0.25">
      <c r="A34" s="4"/>
      <c r="B34" s="20">
        <f t="shared" si="7"/>
        <v>27</v>
      </c>
      <c r="C34" s="18" t="s">
        <v>85</v>
      </c>
      <c r="D34" s="18" t="s">
        <v>28</v>
      </c>
      <c r="E34" s="44">
        <v>486818</v>
      </c>
      <c r="F34" s="19">
        <v>1</v>
      </c>
      <c r="G34" s="21">
        <f t="shared" si="0"/>
        <v>486818</v>
      </c>
      <c r="H34" s="1"/>
      <c r="I34" s="11">
        <f t="shared" si="1"/>
        <v>27</v>
      </c>
      <c r="J34" s="12" t="str">
        <f t="shared" si="2"/>
        <v>Подвеска провода СИП2А 3*70 + 1*50 по сущ.опорам</v>
      </c>
      <c r="K34" s="10"/>
      <c r="L34" s="10"/>
      <c r="M34" s="13" t="str">
        <f t="shared" si="3"/>
        <v>1 км</v>
      </c>
      <c r="N34" s="16">
        <f t="shared" si="4"/>
        <v>486818</v>
      </c>
      <c r="O34" s="9"/>
      <c r="P34" s="13">
        <f t="shared" si="5"/>
        <v>1</v>
      </c>
      <c r="Q34" s="14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25.5" x14ac:dyDescent="0.25">
      <c r="A35" s="4"/>
      <c r="B35" s="20">
        <f t="shared" si="7"/>
        <v>28</v>
      </c>
      <c r="C35" s="18" t="s">
        <v>30</v>
      </c>
      <c r="D35" s="18" t="s">
        <v>28</v>
      </c>
      <c r="E35" s="44">
        <v>539720</v>
      </c>
      <c r="F35" s="19">
        <v>1</v>
      </c>
      <c r="G35" s="21">
        <f t="shared" si="0"/>
        <v>539720</v>
      </c>
      <c r="H35" s="1"/>
      <c r="I35" s="11">
        <f t="shared" si="1"/>
        <v>28</v>
      </c>
      <c r="J35" s="12" t="str">
        <f t="shared" si="2"/>
        <v>Подвеска провода СИП2А 3*95 + 1*70 по сущ.опорам</v>
      </c>
      <c r="K35" s="10"/>
      <c r="L35" s="10"/>
      <c r="M35" s="13" t="str">
        <f t="shared" si="3"/>
        <v>1 км</v>
      </c>
      <c r="N35" s="16">
        <f t="shared" si="4"/>
        <v>539720</v>
      </c>
      <c r="O35" s="9"/>
      <c r="P35" s="13">
        <f t="shared" si="5"/>
        <v>1</v>
      </c>
      <c r="Q35" s="14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25.5" x14ac:dyDescent="0.25">
      <c r="A36" s="4"/>
      <c r="B36" s="20">
        <f t="shared" si="7"/>
        <v>29</v>
      </c>
      <c r="C36" s="18" t="s">
        <v>133</v>
      </c>
      <c r="D36" s="18" t="s">
        <v>28</v>
      </c>
      <c r="E36" s="44">
        <v>637949</v>
      </c>
      <c r="F36" s="19">
        <v>1</v>
      </c>
      <c r="G36" s="21">
        <f t="shared" si="0"/>
        <v>637949</v>
      </c>
      <c r="H36" s="1"/>
      <c r="I36" s="11">
        <f t="shared" si="1"/>
        <v>29</v>
      </c>
      <c r="J36" s="12" t="str">
        <f t="shared" si="2"/>
        <v>Подвеска провода СИП2А 3х120 +1х95 (0,4 кВ по сущ-м опорам)</v>
      </c>
      <c r="K36" s="10"/>
      <c r="L36" s="10"/>
      <c r="M36" s="13" t="str">
        <f t="shared" si="3"/>
        <v>1 км</v>
      </c>
      <c r="N36" s="16">
        <f t="shared" si="4"/>
        <v>637949</v>
      </c>
      <c r="O36" s="9"/>
      <c r="P36" s="13">
        <f t="shared" si="5"/>
        <v>1</v>
      </c>
      <c r="Q36" s="14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25.5" x14ac:dyDescent="0.25">
      <c r="A37" s="4"/>
      <c r="B37" s="20">
        <f t="shared" si="7"/>
        <v>30</v>
      </c>
      <c r="C37" s="18" t="s">
        <v>134</v>
      </c>
      <c r="D37" s="18" t="s">
        <v>125</v>
      </c>
      <c r="E37" s="44">
        <v>11046</v>
      </c>
      <c r="F37" s="19">
        <v>1</v>
      </c>
      <c r="G37" s="21">
        <f t="shared" si="0"/>
        <v>11046</v>
      </c>
      <c r="H37" s="1"/>
      <c r="I37" s="11">
        <f t="shared" si="1"/>
        <v>30</v>
      </c>
      <c r="J37" s="12" t="str">
        <f t="shared" si="2"/>
        <v>Переход через автодорогу СИП2А 3х35 +1х50 (0,4 кВ) 30 м</v>
      </c>
      <c r="K37" s="10"/>
      <c r="L37" s="10"/>
      <c r="M37" s="13" t="str">
        <f t="shared" si="3"/>
        <v>1 переход/30 м</v>
      </c>
      <c r="N37" s="16">
        <f t="shared" si="4"/>
        <v>11046</v>
      </c>
      <c r="O37" s="9"/>
      <c r="P37" s="13">
        <f t="shared" si="5"/>
        <v>1</v>
      </c>
      <c r="Q37" s="14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25.5" x14ac:dyDescent="0.25">
      <c r="A38" s="4"/>
      <c r="B38" s="20">
        <f t="shared" si="7"/>
        <v>31</v>
      </c>
      <c r="C38" s="18" t="s">
        <v>135</v>
      </c>
      <c r="D38" s="18" t="s">
        <v>125</v>
      </c>
      <c r="E38" s="44">
        <v>11975</v>
      </c>
      <c r="F38" s="19">
        <v>1</v>
      </c>
      <c r="G38" s="21">
        <f t="shared" si="0"/>
        <v>11975</v>
      </c>
      <c r="H38" s="1"/>
      <c r="I38" s="11">
        <f t="shared" si="1"/>
        <v>31</v>
      </c>
      <c r="J38" s="12" t="str">
        <f t="shared" si="2"/>
        <v>Переход через автодорогу СИП2А 3х50 +1х50 (0,4 кВ) 30 м</v>
      </c>
      <c r="K38" s="10"/>
      <c r="L38" s="10"/>
      <c r="M38" s="13" t="str">
        <f t="shared" si="3"/>
        <v>1 переход/30 м</v>
      </c>
      <c r="N38" s="16">
        <f t="shared" si="4"/>
        <v>11975</v>
      </c>
      <c r="O38" s="9"/>
      <c r="P38" s="13">
        <f t="shared" si="5"/>
        <v>1</v>
      </c>
      <c r="Q38" s="14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5.5" x14ac:dyDescent="0.25">
      <c r="A39" s="4"/>
      <c r="B39" s="20">
        <f t="shared" si="7"/>
        <v>32</v>
      </c>
      <c r="C39" s="18" t="s">
        <v>136</v>
      </c>
      <c r="D39" s="18" t="s">
        <v>125</v>
      </c>
      <c r="E39" s="44">
        <v>14204</v>
      </c>
      <c r="F39" s="19">
        <v>1</v>
      </c>
      <c r="G39" s="21">
        <f t="shared" si="0"/>
        <v>14204</v>
      </c>
      <c r="H39" s="1"/>
      <c r="I39" s="11">
        <f t="shared" si="1"/>
        <v>32</v>
      </c>
      <c r="J39" s="12" t="str">
        <f t="shared" si="2"/>
        <v>Переход через автодорогу СИП2А 3х70 +1х50 (0,4 кВ) 30 м</v>
      </c>
      <c r="K39" s="10"/>
      <c r="L39" s="10"/>
      <c r="M39" s="13" t="str">
        <f t="shared" si="3"/>
        <v>1 переход/30 м</v>
      </c>
      <c r="N39" s="16">
        <f t="shared" si="4"/>
        <v>14204</v>
      </c>
      <c r="O39" s="9"/>
      <c r="P39" s="13">
        <f t="shared" si="5"/>
        <v>1</v>
      </c>
      <c r="Q39" s="14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25.5" x14ac:dyDescent="0.25">
      <c r="A40" s="4"/>
      <c r="B40" s="20">
        <f t="shared" si="7"/>
        <v>33</v>
      </c>
      <c r="C40" s="18" t="s">
        <v>137</v>
      </c>
      <c r="D40" s="18" t="s">
        <v>125</v>
      </c>
      <c r="E40" s="44">
        <v>15790</v>
      </c>
      <c r="F40" s="19">
        <v>1</v>
      </c>
      <c r="G40" s="21">
        <f t="shared" si="0"/>
        <v>15790</v>
      </c>
      <c r="H40" s="1"/>
      <c r="I40" s="11">
        <f t="shared" si="1"/>
        <v>33</v>
      </c>
      <c r="J40" s="12" t="str">
        <f t="shared" si="2"/>
        <v>Переход через автодорогу СИП2А 3х95 +1х70 (0,4 кВ) 30 м</v>
      </c>
      <c r="K40" s="10"/>
      <c r="L40" s="10"/>
      <c r="M40" s="13" t="str">
        <f t="shared" si="3"/>
        <v>1 переход/30 м</v>
      </c>
      <c r="N40" s="16">
        <f t="shared" si="4"/>
        <v>15790</v>
      </c>
      <c r="O40" s="9"/>
      <c r="P40" s="13">
        <f t="shared" si="5"/>
        <v>1</v>
      </c>
      <c r="Q40" s="14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25.5" x14ac:dyDescent="0.25">
      <c r="A41" s="4"/>
      <c r="B41" s="20">
        <f t="shared" si="7"/>
        <v>34</v>
      </c>
      <c r="C41" s="18" t="s">
        <v>138</v>
      </c>
      <c r="D41" s="18" t="s">
        <v>125</v>
      </c>
      <c r="E41" s="44">
        <v>18739</v>
      </c>
      <c r="F41" s="19">
        <v>1</v>
      </c>
      <c r="G41" s="21">
        <f t="shared" si="0"/>
        <v>18739</v>
      </c>
      <c r="H41" s="1"/>
      <c r="I41" s="11">
        <f t="shared" si="1"/>
        <v>34</v>
      </c>
      <c r="J41" s="12" t="str">
        <f t="shared" si="2"/>
        <v>Переход через автодорогу СИП2А 3х120 +1х95 (0,4 кВ) 30 м</v>
      </c>
      <c r="K41" s="10"/>
      <c r="L41" s="10"/>
      <c r="M41" s="13" t="str">
        <f t="shared" si="3"/>
        <v>1 переход/30 м</v>
      </c>
      <c r="N41" s="16">
        <f t="shared" si="4"/>
        <v>18739</v>
      </c>
      <c r="O41" s="9"/>
      <c r="P41" s="13">
        <f t="shared" si="5"/>
        <v>1</v>
      </c>
      <c r="Q41" s="14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5.5" x14ac:dyDescent="0.25">
      <c r="A42" s="4"/>
      <c r="B42" s="20">
        <f t="shared" si="7"/>
        <v>35</v>
      </c>
      <c r="C42" s="18" t="s">
        <v>31</v>
      </c>
      <c r="D42" s="18" t="s">
        <v>24</v>
      </c>
      <c r="E42" s="44">
        <v>1860</v>
      </c>
      <c r="F42" s="19">
        <v>1</v>
      </c>
      <c r="G42" s="21">
        <f t="shared" si="0"/>
        <v>1860</v>
      </c>
      <c r="H42" s="1"/>
      <c r="I42" s="11">
        <f t="shared" si="1"/>
        <v>35</v>
      </c>
      <c r="J42" s="12" t="str">
        <f t="shared" si="2"/>
        <v>Ответвление к зданию ВЛ 0,4 кВ в 2 провода</v>
      </c>
      <c r="K42" s="10"/>
      <c r="L42" s="10"/>
      <c r="M42" s="13" t="str">
        <f t="shared" si="3"/>
        <v>1 шт.</v>
      </c>
      <c r="N42" s="16">
        <f t="shared" si="4"/>
        <v>1860</v>
      </c>
      <c r="O42" s="9"/>
      <c r="P42" s="13">
        <f t="shared" si="5"/>
        <v>1</v>
      </c>
      <c r="Q42" s="14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5.5" x14ac:dyDescent="0.25">
      <c r="A43" s="4"/>
      <c r="B43" s="20">
        <f t="shared" si="7"/>
        <v>36</v>
      </c>
      <c r="C43" s="18" t="s">
        <v>32</v>
      </c>
      <c r="D43" s="18" t="s">
        <v>24</v>
      </c>
      <c r="E43" s="44">
        <v>3190</v>
      </c>
      <c r="F43" s="19">
        <v>1</v>
      </c>
      <c r="G43" s="21">
        <f t="shared" ref="G43:G56" si="15">E43*F43</f>
        <v>3190</v>
      </c>
      <c r="H43" s="1"/>
      <c r="I43" s="11">
        <f t="shared" ref="I43:I56" si="16">B43</f>
        <v>36</v>
      </c>
      <c r="J43" s="12" t="str">
        <f t="shared" ref="J43:J56" si="17">C43</f>
        <v>Ответвление к зданию ВЛ 0,4 кВ в 4 провода</v>
      </c>
      <c r="K43" s="10"/>
      <c r="L43" s="10"/>
      <c r="M43" s="13" t="str">
        <f t="shared" ref="M43:M56" si="18">D43</f>
        <v>1 шт.</v>
      </c>
      <c r="N43" s="16">
        <f t="shared" ref="N43:N56" si="19">E43</f>
        <v>3190</v>
      </c>
      <c r="O43" s="9"/>
      <c r="P43" s="13">
        <f t="shared" ref="P43:P56" si="20">F43</f>
        <v>1</v>
      </c>
      <c r="Q43" s="14">
        <f t="shared" ref="Q43:Q56" si="21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38.25" x14ac:dyDescent="0.25">
      <c r="A44" s="4"/>
      <c r="B44" s="20">
        <f t="shared" si="7"/>
        <v>37</v>
      </c>
      <c r="C44" s="18" t="s">
        <v>139</v>
      </c>
      <c r="D44" s="18" t="s">
        <v>140</v>
      </c>
      <c r="E44" s="44">
        <v>245519</v>
      </c>
      <c r="F44" s="19">
        <v>1</v>
      </c>
      <c r="G44" s="21">
        <f t="shared" si="15"/>
        <v>245519</v>
      </c>
      <c r="H44" s="1"/>
      <c r="I44" s="11">
        <f t="shared" si="16"/>
        <v>37</v>
      </c>
      <c r="J44" s="12" t="str">
        <f t="shared" si="17"/>
        <v>Довеска фазных проводов АС на существующие опоры ВЛ 0,4 кВ (1 км - 2 провода)</v>
      </c>
      <c r="K44" s="10"/>
      <c r="L44" s="10"/>
      <c r="M44" s="13" t="str">
        <f t="shared" si="18"/>
        <v>1 км в 2 провода</v>
      </c>
      <c r="N44" s="16">
        <f t="shared" si="19"/>
        <v>245519</v>
      </c>
      <c r="O44" s="9"/>
      <c r="P44" s="13">
        <f t="shared" si="20"/>
        <v>1</v>
      </c>
      <c r="Q44" s="14">
        <f t="shared" si="2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4"/>
      <c r="B45" s="20">
        <f t="shared" si="7"/>
        <v>38</v>
      </c>
      <c r="C45" s="18" t="s">
        <v>141</v>
      </c>
      <c r="D45" s="18" t="s">
        <v>28</v>
      </c>
      <c r="E45" s="44">
        <v>1838512</v>
      </c>
      <c r="F45" s="19">
        <v>1</v>
      </c>
      <c r="G45" s="21">
        <f t="shared" si="15"/>
        <v>1838512</v>
      </c>
      <c r="H45" s="1"/>
      <c r="I45" s="11">
        <f t="shared" si="16"/>
        <v>38</v>
      </c>
      <c r="J45" s="12" t="str">
        <f t="shared" si="17"/>
        <v>КЛ - 0,4 кВ в траншее (1 км)</v>
      </c>
      <c r="K45" s="10"/>
      <c r="L45" s="10"/>
      <c r="M45" s="13" t="str">
        <f t="shared" si="18"/>
        <v>1 км</v>
      </c>
      <c r="N45" s="16">
        <f t="shared" si="19"/>
        <v>1838512</v>
      </c>
      <c r="O45" s="9"/>
      <c r="P45" s="13">
        <f t="shared" si="20"/>
        <v>1</v>
      </c>
      <c r="Q45" s="14">
        <f t="shared" si="2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4"/>
      <c r="B46" s="20">
        <f t="shared" si="7"/>
        <v>39</v>
      </c>
      <c r="C46" s="18" t="s">
        <v>142</v>
      </c>
      <c r="D46" s="18" t="s">
        <v>28</v>
      </c>
      <c r="E46" s="44">
        <v>2641344</v>
      </c>
      <c r="F46" s="19">
        <v>1</v>
      </c>
      <c r="G46" s="21">
        <f t="shared" si="15"/>
        <v>2641344</v>
      </c>
      <c r="H46" s="1"/>
      <c r="I46" s="11">
        <f t="shared" si="16"/>
        <v>39</v>
      </c>
      <c r="J46" s="12" t="str">
        <f t="shared" si="17"/>
        <v>КЛ - 0,4 кВ в трубах (1 км)</v>
      </c>
      <c r="K46" s="10"/>
      <c r="L46" s="10"/>
      <c r="M46" s="13" t="str">
        <f t="shared" si="18"/>
        <v>1 км</v>
      </c>
      <c r="N46" s="16">
        <f t="shared" si="19"/>
        <v>2641344</v>
      </c>
      <c r="O46" s="9"/>
      <c r="P46" s="13">
        <f t="shared" si="20"/>
        <v>1</v>
      </c>
      <c r="Q46" s="14">
        <f t="shared" si="2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4"/>
      <c r="B47" s="20">
        <f t="shared" si="7"/>
        <v>40</v>
      </c>
      <c r="C47" s="18" t="s">
        <v>143</v>
      </c>
      <c r="D47" s="18" t="s">
        <v>28</v>
      </c>
      <c r="E47" s="44">
        <v>899995</v>
      </c>
      <c r="F47" s="19">
        <v>1</v>
      </c>
      <c r="G47" s="21">
        <f t="shared" si="15"/>
        <v>899995</v>
      </c>
      <c r="H47" s="1"/>
      <c r="I47" s="11">
        <f t="shared" si="16"/>
        <v>40</v>
      </c>
      <c r="J47" s="12" t="str">
        <f t="shared" si="17"/>
        <v>КЛ - 0,4 кВ метод ГНБ (100 м)</v>
      </c>
      <c r="K47" s="10"/>
      <c r="L47" s="10"/>
      <c r="M47" s="13" t="str">
        <f t="shared" si="18"/>
        <v>1 км</v>
      </c>
      <c r="N47" s="16">
        <f t="shared" si="19"/>
        <v>899995</v>
      </c>
      <c r="O47" s="9"/>
      <c r="P47" s="13">
        <f t="shared" si="20"/>
        <v>1</v>
      </c>
      <c r="Q47" s="14">
        <f t="shared" si="2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4"/>
      <c r="B48" s="20">
        <f t="shared" si="7"/>
        <v>41</v>
      </c>
      <c r="C48" s="18" t="s">
        <v>144</v>
      </c>
      <c r="D48" s="18" t="s">
        <v>28</v>
      </c>
      <c r="E48" s="44">
        <v>1819267</v>
      </c>
      <c r="F48" s="19">
        <v>1</v>
      </c>
      <c r="G48" s="21">
        <f t="shared" si="15"/>
        <v>1819267</v>
      </c>
      <c r="H48" s="1"/>
      <c r="I48" s="11">
        <f t="shared" si="16"/>
        <v>41</v>
      </c>
      <c r="J48" s="12" t="str">
        <f t="shared" si="17"/>
        <v>КЛ - 6(10) кВ в траншее (1 км)</v>
      </c>
      <c r="K48" s="10"/>
      <c r="L48" s="10"/>
      <c r="M48" s="13" t="str">
        <f t="shared" si="18"/>
        <v>1 км</v>
      </c>
      <c r="N48" s="16">
        <f t="shared" si="19"/>
        <v>1819267</v>
      </c>
      <c r="O48" s="9"/>
      <c r="P48" s="13">
        <f t="shared" si="20"/>
        <v>1</v>
      </c>
      <c r="Q48" s="14">
        <f t="shared" si="2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4"/>
      <c r="B49" s="20">
        <f>B48+1</f>
        <v>42</v>
      </c>
      <c r="C49" s="18" t="s">
        <v>145</v>
      </c>
      <c r="D49" s="18" t="s">
        <v>28</v>
      </c>
      <c r="E49" s="44">
        <v>2622100</v>
      </c>
      <c r="F49" s="19">
        <v>1</v>
      </c>
      <c r="G49" s="21">
        <f t="shared" si="15"/>
        <v>2622100</v>
      </c>
      <c r="H49" s="1"/>
      <c r="I49" s="11">
        <f t="shared" si="16"/>
        <v>42</v>
      </c>
      <c r="J49" s="12" t="str">
        <f t="shared" si="17"/>
        <v>КЛ - 6(10) кВ в трубах (1 км)</v>
      </c>
      <c r="K49" s="10"/>
      <c r="L49" s="10"/>
      <c r="M49" s="13" t="str">
        <f t="shared" si="18"/>
        <v>1 км</v>
      </c>
      <c r="N49" s="16">
        <f t="shared" si="19"/>
        <v>2622100</v>
      </c>
      <c r="O49" s="9"/>
      <c r="P49" s="13">
        <f t="shared" si="20"/>
        <v>1</v>
      </c>
      <c r="Q49" s="14">
        <f t="shared" si="2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4"/>
      <c r="B50" s="20">
        <f t="shared" si="7"/>
        <v>43</v>
      </c>
      <c r="C50" s="18" t="s">
        <v>146</v>
      </c>
      <c r="D50" s="18" t="s">
        <v>28</v>
      </c>
      <c r="E50" s="44">
        <v>894896</v>
      </c>
      <c r="F50" s="19">
        <v>1</v>
      </c>
      <c r="G50" s="21">
        <f t="shared" si="15"/>
        <v>894896</v>
      </c>
      <c r="H50" s="1"/>
      <c r="I50" s="11">
        <f t="shared" si="16"/>
        <v>43</v>
      </c>
      <c r="J50" s="12" t="str">
        <f t="shared" si="17"/>
        <v>КЛ - 6(10) кВ метод ГНБ (100 м)</v>
      </c>
      <c r="K50" s="10"/>
      <c r="L50" s="10"/>
      <c r="M50" s="13" t="str">
        <f t="shared" si="18"/>
        <v>1 км</v>
      </c>
      <c r="N50" s="16">
        <f t="shared" si="19"/>
        <v>894896</v>
      </c>
      <c r="O50" s="9"/>
      <c r="P50" s="13">
        <f t="shared" si="20"/>
        <v>1</v>
      </c>
      <c r="Q50" s="14">
        <f t="shared" si="2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4"/>
      <c r="B51" s="20">
        <f t="shared" si="7"/>
        <v>44</v>
      </c>
      <c r="C51" s="18" t="s">
        <v>33</v>
      </c>
      <c r="D51" s="18" t="s">
        <v>24</v>
      </c>
      <c r="E51" s="44">
        <v>507256</v>
      </c>
      <c r="F51" s="19">
        <v>1</v>
      </c>
      <c r="G51" s="21">
        <f t="shared" si="15"/>
        <v>507256</v>
      </c>
      <c r="H51" s="1"/>
      <c r="I51" s="11">
        <f t="shared" si="16"/>
        <v>44</v>
      </c>
      <c r="J51" s="12" t="str">
        <f t="shared" si="17"/>
        <v>Строительство СТП-25 кВА</v>
      </c>
      <c r="K51" s="10"/>
      <c r="L51" s="10"/>
      <c r="M51" s="13" t="str">
        <f t="shared" si="18"/>
        <v>1 шт.</v>
      </c>
      <c r="N51" s="16">
        <f t="shared" si="19"/>
        <v>507256</v>
      </c>
      <c r="O51" s="9"/>
      <c r="P51" s="13">
        <f t="shared" si="20"/>
        <v>1</v>
      </c>
      <c r="Q51" s="14">
        <f t="shared" si="2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4"/>
      <c r="B52" s="20">
        <f t="shared" si="7"/>
        <v>45</v>
      </c>
      <c r="C52" s="18" t="s">
        <v>34</v>
      </c>
      <c r="D52" s="18" t="s">
        <v>24</v>
      </c>
      <c r="E52" s="44">
        <v>526146</v>
      </c>
      <c r="F52" s="19">
        <v>1</v>
      </c>
      <c r="G52" s="21">
        <f t="shared" si="15"/>
        <v>526146</v>
      </c>
      <c r="H52" s="1"/>
      <c r="I52" s="11">
        <f t="shared" si="16"/>
        <v>45</v>
      </c>
      <c r="J52" s="12" t="str">
        <f t="shared" si="17"/>
        <v>Строительство СТП-40 кВА</v>
      </c>
      <c r="K52" s="10"/>
      <c r="L52" s="10"/>
      <c r="M52" s="13" t="str">
        <f t="shared" si="18"/>
        <v>1 шт.</v>
      </c>
      <c r="N52" s="16">
        <f t="shared" si="19"/>
        <v>526146</v>
      </c>
      <c r="O52" s="9"/>
      <c r="P52" s="13">
        <f t="shared" si="20"/>
        <v>1</v>
      </c>
      <c r="Q52" s="14">
        <f t="shared" si="2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4"/>
      <c r="B53" s="20">
        <f t="shared" si="7"/>
        <v>46</v>
      </c>
      <c r="C53" s="18" t="s">
        <v>35</v>
      </c>
      <c r="D53" s="18" t="s">
        <v>24</v>
      </c>
      <c r="E53" s="44">
        <v>576519</v>
      </c>
      <c r="F53" s="19">
        <v>1</v>
      </c>
      <c r="G53" s="21">
        <f t="shared" si="15"/>
        <v>576519</v>
      </c>
      <c r="H53" s="1"/>
      <c r="I53" s="11">
        <f t="shared" si="16"/>
        <v>46</v>
      </c>
      <c r="J53" s="12" t="str">
        <f t="shared" si="17"/>
        <v>Строительство СТП-63 кВА</v>
      </c>
      <c r="K53" s="10"/>
      <c r="L53" s="10"/>
      <c r="M53" s="13" t="str">
        <f t="shared" si="18"/>
        <v>1 шт.</v>
      </c>
      <c r="N53" s="16">
        <f t="shared" si="19"/>
        <v>576519</v>
      </c>
      <c r="O53" s="9"/>
      <c r="P53" s="13">
        <f t="shared" si="20"/>
        <v>1</v>
      </c>
      <c r="Q53" s="14">
        <f t="shared" si="2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4"/>
      <c r="B54" s="20">
        <f t="shared" si="7"/>
        <v>47</v>
      </c>
      <c r="C54" s="18" t="s">
        <v>36</v>
      </c>
      <c r="D54" s="18" t="s">
        <v>24</v>
      </c>
      <c r="E54" s="44">
        <v>652079</v>
      </c>
      <c r="F54" s="19">
        <v>1</v>
      </c>
      <c r="G54" s="21">
        <f t="shared" si="15"/>
        <v>652079</v>
      </c>
      <c r="H54" s="1"/>
      <c r="I54" s="11">
        <f t="shared" si="16"/>
        <v>47</v>
      </c>
      <c r="J54" s="12" t="str">
        <f t="shared" si="17"/>
        <v>Строительство СТП-100 кВА</v>
      </c>
      <c r="K54" s="10"/>
      <c r="L54" s="10"/>
      <c r="M54" s="13" t="str">
        <f t="shared" si="18"/>
        <v>1 шт.</v>
      </c>
      <c r="N54" s="16">
        <f t="shared" si="19"/>
        <v>652079</v>
      </c>
      <c r="O54" s="9"/>
      <c r="P54" s="13">
        <f t="shared" si="20"/>
        <v>1</v>
      </c>
      <c r="Q54" s="14">
        <f t="shared" si="2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4"/>
      <c r="B55" s="20">
        <f t="shared" si="7"/>
        <v>48</v>
      </c>
      <c r="C55" s="18" t="s">
        <v>37</v>
      </c>
      <c r="D55" s="18" t="s">
        <v>24</v>
      </c>
      <c r="E55" s="44">
        <v>973346</v>
      </c>
      <c r="F55" s="19">
        <v>1</v>
      </c>
      <c r="G55" s="21">
        <f t="shared" si="15"/>
        <v>973346</v>
      </c>
      <c r="H55" s="1"/>
      <c r="I55" s="11">
        <f t="shared" si="16"/>
        <v>48</v>
      </c>
      <c r="J55" s="12" t="str">
        <f t="shared" si="17"/>
        <v>Строительство СТП-160 кВА</v>
      </c>
      <c r="K55" s="10"/>
      <c r="L55" s="10"/>
      <c r="M55" s="13" t="str">
        <f t="shared" si="18"/>
        <v>1 шт.</v>
      </c>
      <c r="N55" s="16">
        <f t="shared" si="19"/>
        <v>973346</v>
      </c>
      <c r="O55" s="9"/>
      <c r="P55" s="13">
        <f t="shared" si="20"/>
        <v>1</v>
      </c>
      <c r="Q55" s="14">
        <f t="shared" si="2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4"/>
      <c r="B56" s="20">
        <f t="shared" si="7"/>
        <v>49</v>
      </c>
      <c r="C56" s="18" t="s">
        <v>86</v>
      </c>
      <c r="D56" s="18" t="s">
        <v>24</v>
      </c>
      <c r="E56" s="44">
        <v>721479</v>
      </c>
      <c r="F56" s="19">
        <v>1</v>
      </c>
      <c r="G56" s="21">
        <f t="shared" si="15"/>
        <v>721479</v>
      </c>
      <c r="H56" s="1"/>
      <c r="I56" s="11">
        <f t="shared" si="16"/>
        <v>49</v>
      </c>
      <c r="J56" s="12" t="str">
        <f t="shared" si="17"/>
        <v>Строительство КМТП-100 кВА</v>
      </c>
      <c r="K56" s="10"/>
      <c r="L56" s="10"/>
      <c r="M56" s="13" t="str">
        <f t="shared" si="18"/>
        <v>1 шт.</v>
      </c>
      <c r="N56" s="16">
        <f t="shared" si="19"/>
        <v>721479</v>
      </c>
      <c r="O56" s="9"/>
      <c r="P56" s="13">
        <f t="shared" si="20"/>
        <v>1</v>
      </c>
      <c r="Q56" s="14">
        <f t="shared" si="2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4"/>
      <c r="B57" s="20">
        <f t="shared" si="7"/>
        <v>50</v>
      </c>
      <c r="C57" s="18" t="s">
        <v>87</v>
      </c>
      <c r="D57" s="18" t="s">
        <v>24</v>
      </c>
      <c r="E57" s="44">
        <v>809633</v>
      </c>
      <c r="F57" s="19">
        <v>1</v>
      </c>
      <c r="G57" s="21">
        <f t="shared" si="0"/>
        <v>809633</v>
      </c>
      <c r="H57" s="1"/>
      <c r="I57" s="11">
        <f t="shared" si="1"/>
        <v>50</v>
      </c>
      <c r="J57" s="12" t="str">
        <f t="shared" si="2"/>
        <v>Строительство КМТП-160 кВА</v>
      </c>
      <c r="K57" s="10"/>
      <c r="L57" s="10"/>
      <c r="M57" s="13" t="str">
        <f t="shared" si="3"/>
        <v>1 шт.</v>
      </c>
      <c r="N57" s="16">
        <f t="shared" si="4"/>
        <v>809633</v>
      </c>
      <c r="O57" s="9"/>
      <c r="P57" s="13">
        <f t="shared" si="5"/>
        <v>1</v>
      </c>
      <c r="Q57" s="14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4"/>
      <c r="B58" s="20">
        <f t="shared" si="7"/>
        <v>51</v>
      </c>
      <c r="C58" s="18" t="s">
        <v>88</v>
      </c>
      <c r="D58" s="18" t="s">
        <v>24</v>
      </c>
      <c r="E58" s="44">
        <v>847413</v>
      </c>
      <c r="F58" s="19">
        <v>1</v>
      </c>
      <c r="G58" s="21">
        <f t="shared" si="0"/>
        <v>847413</v>
      </c>
      <c r="H58" s="1"/>
      <c r="I58" s="11">
        <f t="shared" si="1"/>
        <v>51</v>
      </c>
      <c r="J58" s="12" t="str">
        <f t="shared" si="2"/>
        <v>Строительство КМТП-250 кВА</v>
      </c>
      <c r="K58" s="10"/>
      <c r="L58" s="10"/>
      <c r="M58" s="13" t="str">
        <f t="shared" si="3"/>
        <v>1 шт.</v>
      </c>
      <c r="N58" s="16">
        <f t="shared" si="4"/>
        <v>847413</v>
      </c>
      <c r="O58" s="9"/>
      <c r="P58" s="13">
        <f t="shared" si="5"/>
        <v>1</v>
      </c>
      <c r="Q58" s="14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4"/>
      <c r="B59" s="20">
        <f t="shared" si="7"/>
        <v>52</v>
      </c>
      <c r="C59" s="18" t="s">
        <v>38</v>
      </c>
      <c r="D59" s="18" t="s">
        <v>24</v>
      </c>
      <c r="E59" s="44">
        <v>1207883</v>
      </c>
      <c r="F59" s="19">
        <v>1</v>
      </c>
      <c r="G59" s="21">
        <f t="shared" si="0"/>
        <v>1207883</v>
      </c>
      <c r="H59" s="1"/>
      <c r="I59" s="11">
        <f t="shared" si="1"/>
        <v>52</v>
      </c>
      <c r="J59" s="12" t="str">
        <f t="shared" si="2"/>
        <v>Строительство КТПН-160 кВА</v>
      </c>
      <c r="K59" s="10"/>
      <c r="L59" s="10"/>
      <c r="M59" s="13" t="str">
        <f t="shared" si="3"/>
        <v>1 шт.</v>
      </c>
      <c r="N59" s="16">
        <f t="shared" si="4"/>
        <v>1207883</v>
      </c>
      <c r="O59" s="9"/>
      <c r="P59" s="13">
        <f t="shared" si="5"/>
        <v>1</v>
      </c>
      <c r="Q59" s="14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4"/>
      <c r="B60" s="20">
        <f t="shared" si="7"/>
        <v>53</v>
      </c>
      <c r="C60" s="18" t="s">
        <v>39</v>
      </c>
      <c r="D60" s="18" t="s">
        <v>24</v>
      </c>
      <c r="E60" s="44">
        <v>1333816</v>
      </c>
      <c r="F60" s="19">
        <v>1</v>
      </c>
      <c r="G60" s="21">
        <f t="shared" si="0"/>
        <v>1333816</v>
      </c>
      <c r="H60" s="1"/>
      <c r="I60" s="11">
        <f t="shared" si="1"/>
        <v>53</v>
      </c>
      <c r="J60" s="12" t="str">
        <f t="shared" si="2"/>
        <v>Строительство КТПН-250 кВА</v>
      </c>
      <c r="K60" s="10"/>
      <c r="L60" s="10"/>
      <c r="M60" s="13" t="str">
        <f t="shared" si="3"/>
        <v>1 шт.</v>
      </c>
      <c r="N60" s="16">
        <f t="shared" si="4"/>
        <v>1333816</v>
      </c>
      <c r="O60" s="9"/>
      <c r="P60" s="13">
        <f t="shared" si="5"/>
        <v>1</v>
      </c>
      <c r="Q60" s="14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4"/>
      <c r="B61" s="20">
        <f t="shared" si="7"/>
        <v>54</v>
      </c>
      <c r="C61" s="18" t="s">
        <v>40</v>
      </c>
      <c r="D61" s="18" t="s">
        <v>24</v>
      </c>
      <c r="E61" s="44">
        <v>1463783</v>
      </c>
      <c r="F61" s="19">
        <v>1</v>
      </c>
      <c r="G61" s="21">
        <f t="shared" si="0"/>
        <v>1463783</v>
      </c>
      <c r="H61" s="1"/>
      <c r="I61" s="11">
        <f t="shared" si="1"/>
        <v>54</v>
      </c>
      <c r="J61" s="12" t="str">
        <f t="shared" si="2"/>
        <v>Строительство КТПН-400 кВА</v>
      </c>
      <c r="K61" s="10"/>
      <c r="L61" s="10"/>
      <c r="M61" s="13" t="str">
        <f t="shared" si="3"/>
        <v>1 шт.</v>
      </c>
      <c r="N61" s="16">
        <f t="shared" si="4"/>
        <v>1463783</v>
      </c>
      <c r="O61" s="9"/>
      <c r="P61" s="13">
        <f t="shared" si="5"/>
        <v>1</v>
      </c>
      <c r="Q61" s="14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4"/>
      <c r="B62" s="20">
        <f t="shared" si="7"/>
        <v>55</v>
      </c>
      <c r="C62" s="18" t="s">
        <v>41</v>
      </c>
      <c r="D62" s="18" t="s">
        <v>24</v>
      </c>
      <c r="E62" s="44">
        <v>1589716</v>
      </c>
      <c r="F62" s="19">
        <v>1</v>
      </c>
      <c r="G62" s="21">
        <f t="shared" si="0"/>
        <v>1589716</v>
      </c>
      <c r="H62" s="1"/>
      <c r="I62" s="11">
        <f t="shared" si="1"/>
        <v>55</v>
      </c>
      <c r="J62" s="12" t="str">
        <f t="shared" si="2"/>
        <v>Строительство КТПН-630 кВА</v>
      </c>
      <c r="K62" s="10"/>
      <c r="L62" s="10"/>
      <c r="M62" s="13" t="str">
        <f t="shared" si="3"/>
        <v>1 шт.</v>
      </c>
      <c r="N62" s="16">
        <f t="shared" si="4"/>
        <v>1589716</v>
      </c>
      <c r="O62" s="9"/>
      <c r="P62" s="13">
        <f t="shared" si="5"/>
        <v>1</v>
      </c>
      <c r="Q62" s="14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8.75" customHeight="1" x14ac:dyDescent="0.25">
      <c r="A63" s="4"/>
      <c r="B63" s="20">
        <f t="shared" si="7"/>
        <v>56</v>
      </c>
      <c r="C63" s="18" t="s">
        <v>89</v>
      </c>
      <c r="D63" s="18" t="s">
        <v>24</v>
      </c>
      <c r="E63" s="44">
        <v>1961849</v>
      </c>
      <c r="F63" s="19">
        <v>1</v>
      </c>
      <c r="G63" s="21">
        <f t="shared" si="0"/>
        <v>1961849</v>
      </c>
      <c r="H63" s="1"/>
      <c r="I63" s="11">
        <f t="shared" si="1"/>
        <v>56</v>
      </c>
      <c r="J63" s="12" t="str">
        <f t="shared" si="2"/>
        <v>Строительство КТПН-1000 кВА</v>
      </c>
      <c r="K63" s="10"/>
      <c r="L63" s="10"/>
      <c r="M63" s="13" t="str">
        <f t="shared" si="3"/>
        <v>1 шт.</v>
      </c>
      <c r="N63" s="16">
        <f t="shared" si="4"/>
        <v>1961849</v>
      </c>
      <c r="O63" s="9"/>
      <c r="P63" s="13">
        <f t="shared" si="5"/>
        <v>1</v>
      </c>
      <c r="Q63" s="14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5.5" customHeight="1" x14ac:dyDescent="0.25">
      <c r="A64" s="4"/>
      <c r="B64" s="20">
        <f t="shared" si="7"/>
        <v>57</v>
      </c>
      <c r="C64" s="18" t="s">
        <v>90</v>
      </c>
      <c r="D64" s="18" t="s">
        <v>24</v>
      </c>
      <c r="E64" s="44">
        <v>2058880</v>
      </c>
      <c r="F64" s="19">
        <v>1</v>
      </c>
      <c r="G64" s="21">
        <f t="shared" si="0"/>
        <v>2058880</v>
      </c>
      <c r="H64" s="1"/>
      <c r="I64" s="11">
        <f t="shared" si="1"/>
        <v>57</v>
      </c>
      <c r="J64" s="12" t="str">
        <f t="shared" si="2"/>
        <v>Строительство КТПН-2х250 кВА</v>
      </c>
      <c r="K64" s="10"/>
      <c r="L64" s="10"/>
      <c r="M64" s="13" t="str">
        <f t="shared" si="3"/>
        <v>1 шт.</v>
      </c>
      <c r="N64" s="16">
        <f t="shared" si="4"/>
        <v>2058880</v>
      </c>
      <c r="O64" s="9"/>
      <c r="P64" s="13">
        <f t="shared" si="5"/>
        <v>1</v>
      </c>
      <c r="Q64" s="14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4"/>
      <c r="B65" s="20">
        <f t="shared" si="7"/>
        <v>58</v>
      </c>
      <c r="C65" s="18" t="s">
        <v>91</v>
      </c>
      <c r="D65" s="18" t="s">
        <v>24</v>
      </c>
      <c r="E65" s="44">
        <v>2192883</v>
      </c>
      <c r="F65" s="19">
        <v>1</v>
      </c>
      <c r="G65" s="21">
        <f t="shared" si="0"/>
        <v>2192883</v>
      </c>
      <c r="H65" s="1"/>
      <c r="I65" s="11">
        <f t="shared" si="1"/>
        <v>58</v>
      </c>
      <c r="J65" s="12" t="str">
        <f t="shared" si="2"/>
        <v>Строительство КТПН-2х400 кВА</v>
      </c>
      <c r="K65" s="10"/>
      <c r="L65" s="10"/>
      <c r="M65" s="13" t="str">
        <f t="shared" si="3"/>
        <v>1 шт.</v>
      </c>
      <c r="N65" s="16">
        <f t="shared" si="4"/>
        <v>2192883</v>
      </c>
      <c r="O65" s="9"/>
      <c r="P65" s="13">
        <f t="shared" si="5"/>
        <v>1</v>
      </c>
      <c r="Q65" s="14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4"/>
      <c r="B66" s="20">
        <f t="shared" si="7"/>
        <v>59</v>
      </c>
      <c r="C66" s="18" t="s">
        <v>92</v>
      </c>
      <c r="D66" s="18" t="s">
        <v>24</v>
      </c>
      <c r="E66" s="44">
        <v>2318816</v>
      </c>
      <c r="F66" s="19">
        <v>1</v>
      </c>
      <c r="G66" s="21">
        <f t="shared" si="0"/>
        <v>2318816</v>
      </c>
      <c r="H66" s="1"/>
      <c r="I66" s="11">
        <f t="shared" si="1"/>
        <v>59</v>
      </c>
      <c r="J66" s="12" t="str">
        <f t="shared" si="2"/>
        <v>Строительство КТПН-2х630 кВА</v>
      </c>
      <c r="K66" s="10"/>
      <c r="L66" s="10"/>
      <c r="M66" s="13" t="str">
        <f t="shared" si="3"/>
        <v>1 шт.</v>
      </c>
      <c r="N66" s="16">
        <f t="shared" si="4"/>
        <v>2318816</v>
      </c>
      <c r="O66" s="9"/>
      <c r="P66" s="13">
        <f t="shared" si="5"/>
        <v>1</v>
      </c>
      <c r="Q66" s="14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8" customHeight="1" x14ac:dyDescent="0.25">
      <c r="A67" s="4"/>
      <c r="B67" s="20">
        <f t="shared" si="7"/>
        <v>60</v>
      </c>
      <c r="C67" s="18" t="s">
        <v>93</v>
      </c>
      <c r="D67" s="18" t="s">
        <v>94</v>
      </c>
      <c r="E67" s="44">
        <v>2480244</v>
      </c>
      <c r="F67" s="19">
        <v>1</v>
      </c>
      <c r="G67" s="21">
        <f t="shared" si="0"/>
        <v>2480244</v>
      </c>
      <c r="H67" s="1"/>
      <c r="I67" s="11">
        <f t="shared" si="1"/>
        <v>60</v>
      </c>
      <c r="J67" s="12" t="str">
        <f t="shared" si="2"/>
        <v>Строительство КТПН-2х1000 кВА</v>
      </c>
      <c r="K67" s="10"/>
      <c r="L67" s="10"/>
      <c r="M67" s="13" t="str">
        <f t="shared" si="3"/>
        <v>2 шт.</v>
      </c>
      <c r="N67" s="16">
        <f t="shared" si="4"/>
        <v>2480244</v>
      </c>
      <c r="O67" s="9"/>
      <c r="P67" s="13">
        <f t="shared" si="5"/>
        <v>1</v>
      </c>
      <c r="Q67" s="14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7.25" customHeight="1" x14ac:dyDescent="0.25">
      <c r="A68" s="4"/>
      <c r="B68" s="20">
        <f t="shared" si="7"/>
        <v>61</v>
      </c>
      <c r="C68" s="18" t="s">
        <v>42</v>
      </c>
      <c r="D68" s="18" t="s">
        <v>24</v>
      </c>
      <c r="E68" s="44">
        <v>155299</v>
      </c>
      <c r="F68" s="19">
        <v>1</v>
      </c>
      <c r="G68" s="21">
        <f t="shared" si="0"/>
        <v>155299</v>
      </c>
      <c r="H68" s="1"/>
      <c r="I68" s="11">
        <f t="shared" si="1"/>
        <v>61</v>
      </c>
      <c r="J68" s="12" t="str">
        <f t="shared" si="2"/>
        <v>Установка ТМГ-40 кВА</v>
      </c>
      <c r="K68" s="10"/>
      <c r="L68" s="10"/>
      <c r="M68" s="13" t="str">
        <f t="shared" si="3"/>
        <v>1 шт.</v>
      </c>
      <c r="N68" s="16">
        <f t="shared" si="4"/>
        <v>155299</v>
      </c>
      <c r="O68" s="9"/>
      <c r="P68" s="13">
        <f t="shared" si="5"/>
        <v>1</v>
      </c>
      <c r="Q68" s="14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4"/>
      <c r="B69" s="20">
        <f t="shared" si="7"/>
        <v>62</v>
      </c>
      <c r="C69" s="18" t="s">
        <v>43</v>
      </c>
      <c r="D69" s="18" t="s">
        <v>24</v>
      </c>
      <c r="E69" s="44">
        <v>199376</v>
      </c>
      <c r="F69" s="19">
        <v>1</v>
      </c>
      <c r="G69" s="21">
        <f t="shared" si="0"/>
        <v>199376</v>
      </c>
      <c r="H69" s="1"/>
      <c r="I69" s="11">
        <f t="shared" si="1"/>
        <v>62</v>
      </c>
      <c r="J69" s="12" t="str">
        <f t="shared" si="2"/>
        <v>Установка ТМГ-63 кВА</v>
      </c>
      <c r="K69" s="10"/>
      <c r="L69" s="10"/>
      <c r="M69" s="13" t="str">
        <f t="shared" si="3"/>
        <v>1 шт.</v>
      </c>
      <c r="N69" s="16">
        <f t="shared" si="4"/>
        <v>199376</v>
      </c>
      <c r="O69" s="9"/>
      <c r="P69" s="13">
        <f t="shared" si="5"/>
        <v>1</v>
      </c>
      <c r="Q69" s="14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4"/>
      <c r="B70" s="20">
        <f>B69+1</f>
        <v>63</v>
      </c>
      <c r="C70" s="18" t="s">
        <v>44</v>
      </c>
      <c r="D70" s="18" t="s">
        <v>24</v>
      </c>
      <c r="E70" s="44">
        <v>249749</v>
      </c>
      <c r="F70" s="19">
        <v>1</v>
      </c>
      <c r="G70" s="21">
        <f t="shared" si="0"/>
        <v>249749</v>
      </c>
      <c r="H70" s="1"/>
      <c r="I70" s="11">
        <f t="shared" si="1"/>
        <v>63</v>
      </c>
      <c r="J70" s="12" t="str">
        <f t="shared" si="2"/>
        <v>Установка ТМГ-100 кВА</v>
      </c>
      <c r="K70" s="10"/>
      <c r="L70" s="10"/>
      <c r="M70" s="13" t="str">
        <f t="shared" si="3"/>
        <v>1 шт.</v>
      </c>
      <c r="N70" s="16">
        <f t="shared" si="4"/>
        <v>249749</v>
      </c>
      <c r="O70" s="9"/>
      <c r="P70" s="13">
        <f t="shared" si="5"/>
        <v>1</v>
      </c>
      <c r="Q70" s="14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4"/>
      <c r="B71" s="20">
        <f t="shared" si="7"/>
        <v>64</v>
      </c>
      <c r="C71" s="18" t="s">
        <v>45</v>
      </c>
      <c r="D71" s="18" t="s">
        <v>24</v>
      </c>
      <c r="E71" s="44">
        <v>300122</v>
      </c>
      <c r="F71" s="19">
        <v>1</v>
      </c>
      <c r="G71" s="21">
        <f t="shared" ref="G71:G84" si="22">E71*F71</f>
        <v>300122</v>
      </c>
      <c r="H71" s="1"/>
      <c r="I71" s="11">
        <f t="shared" ref="I71:I84" si="23">B71</f>
        <v>64</v>
      </c>
      <c r="J71" s="12" t="str">
        <f t="shared" ref="J71:J84" si="24">C71</f>
        <v>Установка ТМГ-160 кВА</v>
      </c>
      <c r="K71" s="10"/>
      <c r="L71" s="10"/>
      <c r="M71" s="13" t="str">
        <f t="shared" ref="M71:M84" si="25">D71</f>
        <v>1 шт.</v>
      </c>
      <c r="N71" s="16">
        <f t="shared" ref="N71:N84" si="26">E71</f>
        <v>300122</v>
      </c>
      <c r="O71" s="9"/>
      <c r="P71" s="13">
        <f t="shared" ref="P71:P84" si="27">F71</f>
        <v>1</v>
      </c>
      <c r="Q71" s="14">
        <f t="shared" ref="Q71:Q84" si="28">O71*P71</f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4"/>
      <c r="B72" s="20">
        <f t="shared" si="7"/>
        <v>65</v>
      </c>
      <c r="C72" s="18" t="s">
        <v>46</v>
      </c>
      <c r="D72" s="18" t="s">
        <v>24</v>
      </c>
      <c r="E72" s="44">
        <v>388276</v>
      </c>
      <c r="F72" s="19">
        <v>1</v>
      </c>
      <c r="G72" s="21">
        <f t="shared" si="22"/>
        <v>388276</v>
      </c>
      <c r="H72" s="1"/>
      <c r="I72" s="11">
        <f t="shared" si="23"/>
        <v>65</v>
      </c>
      <c r="J72" s="12" t="str">
        <f t="shared" si="24"/>
        <v>Установка ТМГ-250 кВА</v>
      </c>
      <c r="K72" s="10"/>
      <c r="L72" s="10"/>
      <c r="M72" s="13" t="str">
        <f t="shared" si="25"/>
        <v>1 шт.</v>
      </c>
      <c r="N72" s="16">
        <f t="shared" si="26"/>
        <v>388276</v>
      </c>
      <c r="O72" s="9"/>
      <c r="P72" s="13">
        <f t="shared" si="27"/>
        <v>1</v>
      </c>
      <c r="Q72" s="14">
        <f t="shared" si="28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4"/>
      <c r="B73" s="20">
        <f t="shared" si="7"/>
        <v>66</v>
      </c>
      <c r="C73" s="18" t="s">
        <v>47</v>
      </c>
      <c r="D73" s="18" t="s">
        <v>24</v>
      </c>
      <c r="E73" s="44">
        <v>455275</v>
      </c>
      <c r="F73" s="19">
        <v>1</v>
      </c>
      <c r="G73" s="21">
        <f t="shared" si="22"/>
        <v>455275</v>
      </c>
      <c r="H73" s="1"/>
      <c r="I73" s="11">
        <f t="shared" si="23"/>
        <v>66</v>
      </c>
      <c r="J73" s="12" t="str">
        <f t="shared" si="24"/>
        <v>Установка ТМГ-400 кВА</v>
      </c>
      <c r="K73" s="10"/>
      <c r="L73" s="10"/>
      <c r="M73" s="13" t="str">
        <f t="shared" si="25"/>
        <v>1 шт.</v>
      </c>
      <c r="N73" s="16">
        <f t="shared" si="26"/>
        <v>455275</v>
      </c>
      <c r="O73" s="9"/>
      <c r="P73" s="13">
        <f t="shared" si="27"/>
        <v>1</v>
      </c>
      <c r="Q73" s="14">
        <f t="shared" si="28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4"/>
      <c r="B74" s="20">
        <f t="shared" ref="B74:B83" si="29">B73+1</f>
        <v>67</v>
      </c>
      <c r="C74" s="18" t="s">
        <v>48</v>
      </c>
      <c r="D74" s="18" t="s">
        <v>24</v>
      </c>
      <c r="E74" s="44">
        <v>556022</v>
      </c>
      <c r="F74" s="19">
        <v>1</v>
      </c>
      <c r="G74" s="21">
        <f t="shared" si="22"/>
        <v>556022</v>
      </c>
      <c r="H74" s="1"/>
      <c r="I74" s="11">
        <f t="shared" si="23"/>
        <v>67</v>
      </c>
      <c r="J74" s="12" t="str">
        <f t="shared" si="24"/>
        <v>Установка ТМГ-630 кВА</v>
      </c>
      <c r="K74" s="10"/>
      <c r="L74" s="10"/>
      <c r="M74" s="13" t="str">
        <f t="shared" si="25"/>
        <v>1 шт.</v>
      </c>
      <c r="N74" s="16">
        <f t="shared" si="26"/>
        <v>556022</v>
      </c>
      <c r="O74" s="9"/>
      <c r="P74" s="13">
        <f t="shared" si="27"/>
        <v>1</v>
      </c>
      <c r="Q74" s="14">
        <f t="shared" si="28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4"/>
      <c r="B75" s="20">
        <f t="shared" si="29"/>
        <v>68</v>
      </c>
      <c r="C75" s="18" t="s">
        <v>49</v>
      </c>
      <c r="D75" s="18" t="s">
        <v>24</v>
      </c>
      <c r="E75" s="44">
        <v>639686</v>
      </c>
      <c r="F75" s="19">
        <v>1</v>
      </c>
      <c r="G75" s="21">
        <f t="shared" si="22"/>
        <v>639686</v>
      </c>
      <c r="H75" s="1"/>
      <c r="I75" s="11">
        <f t="shared" si="23"/>
        <v>68</v>
      </c>
      <c r="J75" s="12" t="str">
        <f t="shared" si="24"/>
        <v>Установка ТМГ-1000 кВА</v>
      </c>
      <c r="K75" s="10"/>
      <c r="L75" s="10"/>
      <c r="M75" s="13" t="str">
        <f t="shared" si="25"/>
        <v>1 шт.</v>
      </c>
      <c r="N75" s="16">
        <f t="shared" si="26"/>
        <v>639686</v>
      </c>
      <c r="O75" s="9"/>
      <c r="P75" s="13">
        <f t="shared" si="27"/>
        <v>1</v>
      </c>
      <c r="Q75" s="14">
        <f t="shared" si="28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4"/>
      <c r="B76" s="20">
        <f t="shared" si="29"/>
        <v>69</v>
      </c>
      <c r="C76" s="18" t="s">
        <v>147</v>
      </c>
      <c r="D76" s="18" t="s">
        <v>148</v>
      </c>
      <c r="E76" s="44">
        <v>7474</v>
      </c>
      <c r="F76" s="19">
        <v>1</v>
      </c>
      <c r="G76" s="21">
        <f t="shared" si="22"/>
        <v>7474</v>
      </c>
      <c r="H76" s="1"/>
      <c r="I76" s="11">
        <f t="shared" si="23"/>
        <v>69</v>
      </c>
      <c r="J76" s="12" t="str">
        <f t="shared" si="24"/>
        <v>Установка АВ 0,4 кВ 100 А</v>
      </c>
      <c r="K76" s="10"/>
      <c r="L76" s="10"/>
      <c r="M76" s="13" t="str">
        <f t="shared" si="25"/>
        <v>1шт.</v>
      </c>
      <c r="N76" s="16">
        <f t="shared" si="26"/>
        <v>7474</v>
      </c>
      <c r="O76" s="9"/>
      <c r="P76" s="13">
        <f t="shared" si="27"/>
        <v>1</v>
      </c>
      <c r="Q76" s="14">
        <f t="shared" si="28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4"/>
      <c r="B77" s="20">
        <f t="shared" si="29"/>
        <v>70</v>
      </c>
      <c r="C77" s="18" t="s">
        <v>149</v>
      </c>
      <c r="D77" s="18" t="s">
        <v>148</v>
      </c>
      <c r="E77" s="44">
        <v>12378</v>
      </c>
      <c r="F77" s="19">
        <v>1</v>
      </c>
      <c r="G77" s="21">
        <f t="shared" si="22"/>
        <v>12378</v>
      </c>
      <c r="H77" s="1"/>
      <c r="I77" s="11">
        <f t="shared" si="23"/>
        <v>70</v>
      </c>
      <c r="J77" s="12" t="str">
        <f t="shared" si="24"/>
        <v>Установка АВ 0,4 кВ 250 А</v>
      </c>
      <c r="K77" s="10"/>
      <c r="L77" s="10"/>
      <c r="M77" s="13" t="str">
        <f t="shared" si="25"/>
        <v>1шт.</v>
      </c>
      <c r="N77" s="16">
        <f t="shared" si="26"/>
        <v>12378</v>
      </c>
      <c r="O77" s="9"/>
      <c r="P77" s="13">
        <f t="shared" si="27"/>
        <v>1</v>
      </c>
      <c r="Q77" s="14">
        <f t="shared" si="28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4"/>
      <c r="B78" s="20">
        <f t="shared" si="29"/>
        <v>71</v>
      </c>
      <c r="C78" s="18" t="s">
        <v>150</v>
      </c>
      <c r="D78" s="18" t="s">
        <v>148</v>
      </c>
      <c r="E78" s="44">
        <v>19117</v>
      </c>
      <c r="F78" s="19">
        <v>1</v>
      </c>
      <c r="G78" s="21">
        <f t="shared" si="22"/>
        <v>19117</v>
      </c>
      <c r="H78" s="1"/>
      <c r="I78" s="11">
        <f t="shared" si="23"/>
        <v>71</v>
      </c>
      <c r="J78" s="12" t="str">
        <f t="shared" si="24"/>
        <v>Установка АВ 0,4 кВ 400 А</v>
      </c>
      <c r="K78" s="10"/>
      <c r="L78" s="10"/>
      <c r="M78" s="13" t="str">
        <f t="shared" si="25"/>
        <v>1шт.</v>
      </c>
      <c r="N78" s="16">
        <f t="shared" si="26"/>
        <v>19117</v>
      </c>
      <c r="O78" s="9"/>
      <c r="P78" s="13">
        <f t="shared" si="27"/>
        <v>1</v>
      </c>
      <c r="Q78" s="14">
        <f t="shared" si="28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5.5" x14ac:dyDescent="0.25">
      <c r="A79" s="4"/>
      <c r="B79" s="20">
        <f t="shared" si="29"/>
        <v>72</v>
      </c>
      <c r="C79" s="18" t="s">
        <v>151</v>
      </c>
      <c r="D79" s="18" t="s">
        <v>148</v>
      </c>
      <c r="E79" s="44">
        <v>8022</v>
      </c>
      <c r="F79" s="19">
        <v>1</v>
      </c>
      <c r="G79" s="21">
        <f t="shared" si="22"/>
        <v>8022</v>
      </c>
      <c r="H79" s="1"/>
      <c r="I79" s="11">
        <f t="shared" si="23"/>
        <v>72</v>
      </c>
      <c r="J79" s="12" t="str">
        <f t="shared" si="24"/>
        <v>Установка рубильника 0,4 кВ 250 А</v>
      </c>
      <c r="K79" s="10"/>
      <c r="L79" s="10"/>
      <c r="M79" s="13" t="str">
        <f t="shared" si="25"/>
        <v>1шт.</v>
      </c>
      <c r="N79" s="16">
        <f t="shared" si="26"/>
        <v>8022</v>
      </c>
      <c r="O79" s="9"/>
      <c r="P79" s="13">
        <f t="shared" si="27"/>
        <v>1</v>
      </c>
      <c r="Q79" s="14">
        <f t="shared" si="28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5.5" x14ac:dyDescent="0.25">
      <c r="A80" s="4"/>
      <c r="B80" s="20">
        <f t="shared" si="29"/>
        <v>73</v>
      </c>
      <c r="C80" s="18" t="s">
        <v>152</v>
      </c>
      <c r="D80" s="18" t="s">
        <v>148</v>
      </c>
      <c r="E80" s="44">
        <v>10364</v>
      </c>
      <c r="F80" s="19">
        <v>1</v>
      </c>
      <c r="G80" s="21">
        <f t="shared" si="22"/>
        <v>10364</v>
      </c>
      <c r="H80" s="1"/>
      <c r="I80" s="11">
        <f t="shared" si="23"/>
        <v>73</v>
      </c>
      <c r="J80" s="12" t="str">
        <f t="shared" si="24"/>
        <v>Установка рубильника 0,4 кВ 400 А</v>
      </c>
      <c r="K80" s="10"/>
      <c r="L80" s="10"/>
      <c r="M80" s="13" t="str">
        <f t="shared" si="25"/>
        <v>1шт.</v>
      </c>
      <c r="N80" s="16">
        <f t="shared" si="26"/>
        <v>10364</v>
      </c>
      <c r="O80" s="9"/>
      <c r="P80" s="13">
        <f t="shared" si="27"/>
        <v>1</v>
      </c>
      <c r="Q80" s="14">
        <f t="shared" si="28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25.5" x14ac:dyDescent="0.25">
      <c r="A81" s="4"/>
      <c r="B81" s="20">
        <f t="shared" si="29"/>
        <v>74</v>
      </c>
      <c r="C81" s="18" t="s">
        <v>153</v>
      </c>
      <c r="D81" s="18" t="s">
        <v>148</v>
      </c>
      <c r="E81" s="44">
        <v>16474</v>
      </c>
      <c r="F81" s="19">
        <v>1</v>
      </c>
      <c r="G81" s="21">
        <f t="shared" si="22"/>
        <v>16474</v>
      </c>
      <c r="H81" s="1"/>
      <c r="I81" s="11">
        <f t="shared" si="23"/>
        <v>74</v>
      </c>
      <c r="J81" s="12" t="str">
        <f t="shared" si="24"/>
        <v>Установка рубильника 0,4 кВ 630 А</v>
      </c>
      <c r="K81" s="10"/>
      <c r="L81" s="10"/>
      <c r="M81" s="13" t="str">
        <f t="shared" si="25"/>
        <v>1шт.</v>
      </c>
      <c r="N81" s="16">
        <f t="shared" si="26"/>
        <v>16474</v>
      </c>
      <c r="O81" s="9"/>
      <c r="P81" s="13">
        <f t="shared" si="27"/>
        <v>1</v>
      </c>
      <c r="Q81" s="14">
        <f t="shared" si="28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5.5" x14ac:dyDescent="0.25">
      <c r="A82" s="4"/>
      <c r="B82" s="20">
        <f t="shared" si="29"/>
        <v>75</v>
      </c>
      <c r="C82" s="18" t="s">
        <v>50</v>
      </c>
      <c r="D82" s="18" t="s">
        <v>51</v>
      </c>
      <c r="E82" s="44">
        <v>10528</v>
      </c>
      <c r="F82" s="19">
        <v>1</v>
      </c>
      <c r="G82" s="21">
        <f t="shared" si="22"/>
        <v>10528</v>
      </c>
      <c r="H82" s="1"/>
      <c r="I82" s="11">
        <f t="shared" si="23"/>
        <v>75</v>
      </c>
      <c r="J82" s="12" t="str">
        <f t="shared" si="24"/>
        <v>Установка ТТ 0,4 кВ</v>
      </c>
      <c r="K82" s="10"/>
      <c r="L82" s="10"/>
      <c r="M82" s="13" t="str">
        <f t="shared" si="25"/>
        <v>1 компл. (3 фазы)</v>
      </c>
      <c r="N82" s="16">
        <f t="shared" si="26"/>
        <v>10528</v>
      </c>
      <c r="O82" s="9"/>
      <c r="P82" s="13">
        <f t="shared" si="27"/>
        <v>1</v>
      </c>
      <c r="Q82" s="14">
        <f t="shared" si="28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4.75" customHeight="1" x14ac:dyDescent="0.25">
      <c r="A83" s="4"/>
      <c r="B83" s="20">
        <f t="shared" si="29"/>
        <v>76</v>
      </c>
      <c r="C83" s="18" t="s">
        <v>52</v>
      </c>
      <c r="D83" s="18" t="s">
        <v>53</v>
      </c>
      <c r="E83" s="44">
        <v>66168</v>
      </c>
      <c r="F83" s="19">
        <v>1</v>
      </c>
      <c r="G83" s="21">
        <f t="shared" si="22"/>
        <v>66168</v>
      </c>
      <c r="H83" s="1"/>
      <c r="I83" s="11">
        <f t="shared" si="23"/>
        <v>76</v>
      </c>
      <c r="J83" s="12" t="str">
        <f t="shared" si="24"/>
        <v>Монтаж ошиновки</v>
      </c>
      <c r="K83" s="10"/>
      <c r="L83" s="10"/>
      <c r="M83" s="13" t="str">
        <f t="shared" si="25"/>
        <v>10 м</v>
      </c>
      <c r="N83" s="16">
        <f t="shared" si="26"/>
        <v>66168</v>
      </c>
      <c r="O83" s="9"/>
      <c r="P83" s="13">
        <f t="shared" si="27"/>
        <v>1</v>
      </c>
      <c r="Q83" s="14">
        <f t="shared" si="28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4"/>
      <c r="B84" s="20">
        <f>B83+1</f>
        <v>77</v>
      </c>
      <c r="C84" s="18" t="s">
        <v>54</v>
      </c>
      <c r="D84" s="18" t="s">
        <v>55</v>
      </c>
      <c r="E84" s="44">
        <v>486292</v>
      </c>
      <c r="F84" s="19">
        <v>1</v>
      </c>
      <c r="G84" s="21">
        <f t="shared" si="22"/>
        <v>486292</v>
      </c>
      <c r="H84" s="1"/>
      <c r="I84" s="11">
        <f t="shared" si="23"/>
        <v>77</v>
      </c>
      <c r="J84" s="12" t="str">
        <f t="shared" si="24"/>
        <v>Чистка просеки</v>
      </c>
      <c r="K84" s="10"/>
      <c r="L84" s="10"/>
      <c r="M84" s="13" t="str">
        <f t="shared" si="25"/>
        <v>1 Га</v>
      </c>
      <c r="N84" s="16">
        <f t="shared" si="26"/>
        <v>486292</v>
      </c>
      <c r="O84" s="9"/>
      <c r="P84" s="13">
        <f t="shared" si="27"/>
        <v>1</v>
      </c>
      <c r="Q84" s="14">
        <f t="shared" si="28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4"/>
      <c r="B85" s="20">
        <f t="shared" ref="B85:B92" si="30">B84+1</f>
        <v>78</v>
      </c>
      <c r="C85" s="18" t="s">
        <v>56</v>
      </c>
      <c r="D85" s="18" t="s">
        <v>57</v>
      </c>
      <c r="E85" s="44">
        <v>1796</v>
      </c>
      <c r="F85" s="19">
        <v>1</v>
      </c>
      <c r="G85" s="21">
        <f t="shared" si="0"/>
        <v>1796</v>
      </c>
      <c r="H85" s="1"/>
      <c r="I85" s="11">
        <f t="shared" si="1"/>
        <v>78</v>
      </c>
      <c r="J85" s="12" t="str">
        <f t="shared" si="2"/>
        <v>Валка ОСД</v>
      </c>
      <c r="K85" s="10"/>
      <c r="L85" s="10"/>
      <c r="M85" s="13" t="str">
        <f t="shared" si="3"/>
        <v>1 дерево</v>
      </c>
      <c r="N85" s="16">
        <f t="shared" si="4"/>
        <v>1796</v>
      </c>
      <c r="O85" s="9"/>
      <c r="P85" s="13">
        <f t="shared" si="5"/>
        <v>1</v>
      </c>
      <c r="Q85" s="14">
        <f t="shared" si="6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4"/>
      <c r="B86" s="20">
        <f t="shared" si="30"/>
        <v>79</v>
      </c>
      <c r="C86" s="18" t="s">
        <v>58</v>
      </c>
      <c r="D86" s="18" t="s">
        <v>57</v>
      </c>
      <c r="E86" s="44">
        <v>945</v>
      </c>
      <c r="F86" s="19">
        <v>1</v>
      </c>
      <c r="G86" s="21">
        <f t="shared" si="0"/>
        <v>945</v>
      </c>
      <c r="H86" s="1"/>
      <c r="I86" s="11">
        <f t="shared" si="1"/>
        <v>79</v>
      </c>
      <c r="J86" s="12" t="str">
        <f t="shared" si="2"/>
        <v>Подрезка крон</v>
      </c>
      <c r="K86" s="10"/>
      <c r="L86" s="10"/>
      <c r="M86" s="13" t="str">
        <f t="shared" si="3"/>
        <v>1 дерево</v>
      </c>
      <c r="N86" s="16">
        <f t="shared" si="4"/>
        <v>945</v>
      </c>
      <c r="O86" s="9"/>
      <c r="P86" s="13">
        <f t="shared" si="5"/>
        <v>1</v>
      </c>
      <c r="Q86" s="14">
        <f t="shared" si="6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25.5" x14ac:dyDescent="0.25">
      <c r="A87" s="4"/>
      <c r="B87" s="20">
        <f t="shared" si="30"/>
        <v>80</v>
      </c>
      <c r="C87" s="18" t="s">
        <v>59</v>
      </c>
      <c r="D87" s="18" t="s">
        <v>15</v>
      </c>
      <c r="E87" s="44">
        <v>3410</v>
      </c>
      <c r="F87" s="19">
        <v>1</v>
      </c>
      <c r="G87" s="21">
        <f t="shared" ref="G87:G131" si="31">E87*F87</f>
        <v>3410</v>
      </c>
      <c r="H87" s="1"/>
      <c r="I87" s="11">
        <f t="shared" ref="I87:I131" si="32">B87</f>
        <v>80</v>
      </c>
      <c r="J87" s="12" t="str">
        <f t="shared" ref="J87:J131" si="33">C87</f>
        <v xml:space="preserve">Демонтаж одностоечной ж/б опоры </v>
      </c>
      <c r="K87" s="10"/>
      <c r="L87" s="10"/>
      <c r="M87" s="13" t="str">
        <f t="shared" ref="M87:M105" si="34">D87</f>
        <v>1 опора</v>
      </c>
      <c r="N87" s="16">
        <f t="shared" ref="N87:N94" si="35">E87</f>
        <v>3410</v>
      </c>
      <c r="O87" s="9"/>
      <c r="P87" s="13">
        <f t="shared" ref="P87:P94" si="36">F87</f>
        <v>1</v>
      </c>
      <c r="Q87" s="14">
        <f t="shared" ref="Q87:Q94" si="37">O87*P87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5.5" x14ac:dyDescent="0.25">
      <c r="A88" s="4"/>
      <c r="B88" s="20">
        <f t="shared" si="30"/>
        <v>81</v>
      </c>
      <c r="C88" s="18" t="s">
        <v>60</v>
      </c>
      <c r="D88" s="18" t="s">
        <v>15</v>
      </c>
      <c r="E88" s="44">
        <v>8746</v>
      </c>
      <c r="F88" s="19">
        <v>1</v>
      </c>
      <c r="G88" s="21">
        <f t="shared" si="31"/>
        <v>8746</v>
      </c>
      <c r="H88" s="1"/>
      <c r="I88" s="11">
        <f t="shared" si="32"/>
        <v>81</v>
      </c>
      <c r="J88" s="12" t="str">
        <f t="shared" si="33"/>
        <v xml:space="preserve">Демонтаж одностоечной ж/б опоры с 1 подкосом </v>
      </c>
      <c r="K88" s="10"/>
      <c r="L88" s="10"/>
      <c r="M88" s="13" t="str">
        <f t="shared" si="34"/>
        <v>1 опора</v>
      </c>
      <c r="N88" s="16">
        <f t="shared" si="35"/>
        <v>8746</v>
      </c>
      <c r="O88" s="9"/>
      <c r="P88" s="13">
        <f t="shared" si="36"/>
        <v>1</v>
      </c>
      <c r="Q88" s="14">
        <f t="shared" si="37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5.5" x14ac:dyDescent="0.25">
      <c r="A89" s="4"/>
      <c r="B89" s="20">
        <f t="shared" si="30"/>
        <v>82</v>
      </c>
      <c r="C89" s="18" t="s">
        <v>61</v>
      </c>
      <c r="D89" s="18" t="s">
        <v>15</v>
      </c>
      <c r="E89" s="44">
        <v>12911</v>
      </c>
      <c r="F89" s="19">
        <v>1</v>
      </c>
      <c r="G89" s="21">
        <f t="shared" si="31"/>
        <v>12911</v>
      </c>
      <c r="H89" s="1"/>
      <c r="I89" s="11">
        <f t="shared" si="32"/>
        <v>82</v>
      </c>
      <c r="J89" s="12" t="str">
        <f t="shared" si="33"/>
        <v xml:space="preserve">Демонтаж одностоечной ж/б опоры с 2 подкосами </v>
      </c>
      <c r="K89" s="10"/>
      <c r="L89" s="10"/>
      <c r="M89" s="13" t="str">
        <f t="shared" si="34"/>
        <v>1 опора</v>
      </c>
      <c r="N89" s="16">
        <f t="shared" si="35"/>
        <v>12911</v>
      </c>
      <c r="O89" s="9"/>
      <c r="P89" s="13">
        <f t="shared" si="36"/>
        <v>1</v>
      </c>
      <c r="Q89" s="14">
        <f t="shared" si="37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5.5" x14ac:dyDescent="0.25">
      <c r="A90" s="4"/>
      <c r="B90" s="20">
        <f t="shared" si="30"/>
        <v>83</v>
      </c>
      <c r="C90" s="18" t="s">
        <v>62</v>
      </c>
      <c r="D90" s="18" t="s">
        <v>15</v>
      </c>
      <c r="E90" s="44">
        <v>5621</v>
      </c>
      <c r="F90" s="19">
        <v>1</v>
      </c>
      <c r="G90" s="21">
        <f t="shared" si="31"/>
        <v>5621</v>
      </c>
      <c r="H90" s="1"/>
      <c r="I90" s="11">
        <f t="shared" si="32"/>
        <v>83</v>
      </c>
      <c r="J90" s="12" t="str">
        <f t="shared" si="33"/>
        <v>Демонтаж одностоечной опоры (с приставками)</v>
      </c>
      <c r="K90" s="10"/>
      <c r="L90" s="10"/>
      <c r="M90" s="13" t="str">
        <f t="shared" si="34"/>
        <v>1 опора</v>
      </c>
      <c r="N90" s="16">
        <f t="shared" si="35"/>
        <v>5621</v>
      </c>
      <c r="O90" s="9"/>
      <c r="P90" s="13">
        <f t="shared" si="36"/>
        <v>1</v>
      </c>
      <c r="Q90" s="14">
        <f t="shared" si="37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5.5" x14ac:dyDescent="0.25">
      <c r="A91" s="4"/>
      <c r="B91" s="20">
        <f t="shared" si="30"/>
        <v>84</v>
      </c>
      <c r="C91" s="18" t="s">
        <v>63</v>
      </c>
      <c r="D91" s="18" t="s">
        <v>15</v>
      </c>
      <c r="E91" s="44">
        <v>11200</v>
      </c>
      <c r="F91" s="19">
        <v>1</v>
      </c>
      <c r="G91" s="21">
        <f t="shared" si="31"/>
        <v>11200</v>
      </c>
      <c r="H91" s="1"/>
      <c r="I91" s="11">
        <f t="shared" si="32"/>
        <v>84</v>
      </c>
      <c r="J91" s="12" t="str">
        <f t="shared" si="33"/>
        <v>Демонтаж одностоечной опоры с 1 подкосом (с приставками)</v>
      </c>
      <c r="K91" s="10"/>
      <c r="L91" s="10"/>
      <c r="M91" s="13" t="str">
        <f t="shared" si="34"/>
        <v>1 опора</v>
      </c>
      <c r="N91" s="16">
        <f t="shared" si="35"/>
        <v>11200</v>
      </c>
      <c r="O91" s="9"/>
      <c r="P91" s="13">
        <f t="shared" si="36"/>
        <v>1</v>
      </c>
      <c r="Q91" s="14">
        <f t="shared" si="37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5.5" x14ac:dyDescent="0.25">
      <c r="A92" s="4"/>
      <c r="B92" s="20">
        <f t="shared" si="30"/>
        <v>85</v>
      </c>
      <c r="C92" s="18" t="s">
        <v>64</v>
      </c>
      <c r="D92" s="18" t="s">
        <v>15</v>
      </c>
      <c r="E92" s="44">
        <v>17096</v>
      </c>
      <c r="F92" s="19">
        <v>1</v>
      </c>
      <c r="G92" s="21">
        <f t="shared" si="31"/>
        <v>17096</v>
      </c>
      <c r="H92" s="1"/>
      <c r="I92" s="11">
        <f t="shared" si="32"/>
        <v>85</v>
      </c>
      <c r="J92" s="12" t="str">
        <f t="shared" si="33"/>
        <v>Демонтаж одностоечной опоры с 2 подкосами (с приставками)</v>
      </c>
      <c r="K92" s="10"/>
      <c r="L92" s="10"/>
      <c r="M92" s="13" t="str">
        <f t="shared" si="34"/>
        <v>1 опора</v>
      </c>
      <c r="N92" s="16">
        <f t="shared" si="35"/>
        <v>17096</v>
      </c>
      <c r="O92" s="9"/>
      <c r="P92" s="13">
        <f t="shared" si="36"/>
        <v>1</v>
      </c>
      <c r="Q92" s="14">
        <f t="shared" si="37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4"/>
      <c r="B93" s="20">
        <f>B92+1</f>
        <v>86</v>
      </c>
      <c r="C93" s="18" t="s">
        <v>65</v>
      </c>
      <c r="D93" s="18" t="s">
        <v>15</v>
      </c>
      <c r="E93" s="44">
        <v>2233</v>
      </c>
      <c r="F93" s="19">
        <v>1</v>
      </c>
      <c r="G93" s="21">
        <f t="shared" si="31"/>
        <v>2233</v>
      </c>
      <c r="H93" s="1"/>
      <c r="I93" s="11">
        <f t="shared" si="32"/>
        <v>86</v>
      </c>
      <c r="J93" s="12" t="str">
        <f t="shared" si="33"/>
        <v>Демонтаж провода ВЛ-0,4 кВ</v>
      </c>
      <c r="K93" s="10"/>
      <c r="L93" s="10"/>
      <c r="M93" s="13" t="str">
        <f t="shared" si="34"/>
        <v>1 опора</v>
      </c>
      <c r="N93" s="16">
        <f t="shared" si="35"/>
        <v>2233</v>
      </c>
      <c r="O93" s="9"/>
      <c r="P93" s="13">
        <f t="shared" si="36"/>
        <v>1</v>
      </c>
      <c r="Q93" s="14">
        <f t="shared" si="37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4"/>
      <c r="B94" s="20">
        <f>B93+1</f>
        <v>87</v>
      </c>
      <c r="C94" s="18" t="s">
        <v>66</v>
      </c>
      <c r="D94" s="18" t="s">
        <v>15</v>
      </c>
      <c r="E94" s="44">
        <v>2894</v>
      </c>
      <c r="F94" s="19">
        <v>1</v>
      </c>
      <c r="G94" s="21">
        <f t="shared" si="31"/>
        <v>2894</v>
      </c>
      <c r="H94" s="1"/>
      <c r="I94" s="11">
        <f t="shared" si="32"/>
        <v>87</v>
      </c>
      <c r="J94" s="12" t="str">
        <f t="shared" si="33"/>
        <v>Демонтаж провода ВЛ-6(10) кВ</v>
      </c>
      <c r="K94" s="10"/>
      <c r="L94" s="10"/>
      <c r="M94" s="13" t="str">
        <f t="shared" si="34"/>
        <v>1 опора</v>
      </c>
      <c r="N94" s="16">
        <f t="shared" si="35"/>
        <v>2894</v>
      </c>
      <c r="O94" s="9"/>
      <c r="P94" s="13">
        <f t="shared" si="36"/>
        <v>1</v>
      </c>
      <c r="Q94" s="14">
        <f t="shared" si="37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4"/>
      <c r="B95" s="20">
        <f t="shared" ref="B95:B131" si="38">B94+1</f>
        <v>88</v>
      </c>
      <c r="C95" s="18" t="s">
        <v>67</v>
      </c>
      <c r="D95" s="18" t="s">
        <v>24</v>
      </c>
      <c r="E95" s="44">
        <v>59371</v>
      </c>
      <c r="F95" s="19">
        <v>1</v>
      </c>
      <c r="G95" s="21">
        <f t="shared" si="31"/>
        <v>59371</v>
      </c>
      <c r="H95" s="1"/>
      <c r="I95" s="11">
        <f t="shared" si="32"/>
        <v>88</v>
      </c>
      <c r="J95" s="12" t="str">
        <f t="shared" si="33"/>
        <v>Демонтаж СТП</v>
      </c>
      <c r="K95" s="10"/>
      <c r="L95" s="10"/>
      <c r="M95" s="13" t="str">
        <f t="shared" si="34"/>
        <v>1 шт.</v>
      </c>
      <c r="N95" s="16">
        <f t="shared" ref="N95:N105" si="39">E95</f>
        <v>59371</v>
      </c>
      <c r="O95" s="9"/>
      <c r="P95" s="13">
        <f t="shared" ref="P95:P105" si="40">F95</f>
        <v>1</v>
      </c>
      <c r="Q95" s="14">
        <f t="shared" ref="Q95:Q105" si="41">O95*P95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4"/>
      <c r="B96" s="20">
        <f t="shared" si="38"/>
        <v>89</v>
      </c>
      <c r="C96" s="18" t="s">
        <v>154</v>
      </c>
      <c r="D96" s="18" t="s">
        <v>24</v>
      </c>
      <c r="E96" s="44">
        <v>65019</v>
      </c>
      <c r="F96" s="19">
        <v>1</v>
      </c>
      <c r="G96" s="21">
        <f t="shared" si="31"/>
        <v>65019</v>
      </c>
      <c r="H96" s="1"/>
      <c r="I96" s="11">
        <f t="shared" si="32"/>
        <v>89</v>
      </c>
      <c r="J96" s="12" t="str">
        <f t="shared" si="33"/>
        <v>Демонтаж КТПН до 1х630 кВА</v>
      </c>
      <c r="K96" s="10"/>
      <c r="L96" s="10"/>
      <c r="M96" s="13" t="str">
        <f t="shared" si="34"/>
        <v>1 шт.</v>
      </c>
      <c r="N96" s="16">
        <f t="shared" si="39"/>
        <v>65019</v>
      </c>
      <c r="O96" s="9"/>
      <c r="P96" s="13">
        <f t="shared" si="40"/>
        <v>1</v>
      </c>
      <c r="Q96" s="14">
        <f t="shared" si="4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4"/>
      <c r="B97" s="20">
        <f t="shared" si="38"/>
        <v>90</v>
      </c>
      <c r="C97" s="18" t="s">
        <v>155</v>
      </c>
      <c r="D97" s="18" t="s">
        <v>24</v>
      </c>
      <c r="E97" s="44">
        <v>80494</v>
      </c>
      <c r="F97" s="19">
        <v>1</v>
      </c>
      <c r="G97" s="21">
        <f t="shared" si="31"/>
        <v>80494</v>
      </c>
      <c r="H97" s="1"/>
      <c r="I97" s="11">
        <f t="shared" si="32"/>
        <v>90</v>
      </c>
      <c r="J97" s="12" t="str">
        <f t="shared" si="33"/>
        <v>Демонтаж КТПН от 1х1000 кВА</v>
      </c>
      <c r="K97" s="10"/>
      <c r="L97" s="10"/>
      <c r="M97" s="13" t="str">
        <f t="shared" si="34"/>
        <v>1 шт.</v>
      </c>
      <c r="N97" s="16">
        <f t="shared" si="39"/>
        <v>80494</v>
      </c>
      <c r="O97" s="9"/>
      <c r="P97" s="13">
        <f t="shared" si="40"/>
        <v>1</v>
      </c>
      <c r="Q97" s="14">
        <f t="shared" si="4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5.5" x14ac:dyDescent="0.25">
      <c r="A98" s="4"/>
      <c r="B98" s="20">
        <f t="shared" si="38"/>
        <v>91</v>
      </c>
      <c r="C98" s="18" t="s">
        <v>162</v>
      </c>
      <c r="D98" s="18" t="s">
        <v>24</v>
      </c>
      <c r="E98" s="44">
        <v>101230</v>
      </c>
      <c r="F98" s="19">
        <v>1</v>
      </c>
      <c r="G98" s="21">
        <f t="shared" si="31"/>
        <v>101230</v>
      </c>
      <c r="H98" s="1"/>
      <c r="I98" s="11">
        <f t="shared" si="32"/>
        <v>91</v>
      </c>
      <c r="J98" s="12" t="str">
        <f t="shared" si="33"/>
        <v>Демонтаж двухтр-й КТПН до 2х630 кВА</v>
      </c>
      <c r="K98" s="10"/>
      <c r="L98" s="10"/>
      <c r="M98" s="13" t="str">
        <f t="shared" si="34"/>
        <v>1 шт.</v>
      </c>
      <c r="N98" s="16">
        <f t="shared" si="39"/>
        <v>101230</v>
      </c>
      <c r="O98" s="9"/>
      <c r="P98" s="13">
        <f t="shared" si="40"/>
        <v>1</v>
      </c>
      <c r="Q98" s="14">
        <f t="shared" si="4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x14ac:dyDescent="0.25">
      <c r="A99" s="4"/>
      <c r="B99" s="20">
        <f t="shared" si="38"/>
        <v>92</v>
      </c>
      <c r="C99" s="18" t="s">
        <v>163</v>
      </c>
      <c r="D99" s="18" t="s">
        <v>24</v>
      </c>
      <c r="E99" s="44">
        <v>128420</v>
      </c>
      <c r="F99" s="19">
        <v>1</v>
      </c>
      <c r="G99" s="21">
        <f t="shared" si="31"/>
        <v>128420</v>
      </c>
      <c r="H99" s="1"/>
      <c r="I99" s="11">
        <f t="shared" si="32"/>
        <v>92</v>
      </c>
      <c r="J99" s="12" t="str">
        <f t="shared" si="33"/>
        <v>Демонтаж двухтр-й КТПН от 2х1000 кВА</v>
      </c>
      <c r="K99" s="10"/>
      <c r="L99" s="10"/>
      <c r="M99" s="13" t="str">
        <f t="shared" si="34"/>
        <v>1 шт.</v>
      </c>
      <c r="N99" s="16">
        <f t="shared" si="39"/>
        <v>128420</v>
      </c>
      <c r="O99" s="9"/>
      <c r="P99" s="13">
        <f t="shared" si="40"/>
        <v>1</v>
      </c>
      <c r="Q99" s="14">
        <f t="shared" si="4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4"/>
      <c r="B100" s="20">
        <f>B99+1</f>
        <v>93</v>
      </c>
      <c r="C100" s="18" t="s">
        <v>68</v>
      </c>
      <c r="D100" s="18" t="s">
        <v>24</v>
      </c>
      <c r="E100" s="44">
        <v>7960</v>
      </c>
      <c r="F100" s="19">
        <v>1</v>
      </c>
      <c r="G100" s="21">
        <f t="shared" si="31"/>
        <v>7960</v>
      </c>
      <c r="H100" s="1"/>
      <c r="I100" s="11">
        <f t="shared" si="32"/>
        <v>93</v>
      </c>
      <c r="J100" s="12" t="str">
        <f t="shared" si="33"/>
        <v>Демонтаж РЛНД</v>
      </c>
      <c r="K100" s="10"/>
      <c r="L100" s="10"/>
      <c r="M100" s="13" t="str">
        <f t="shared" si="34"/>
        <v>1 шт.</v>
      </c>
      <c r="N100" s="16">
        <f t="shared" si="39"/>
        <v>7960</v>
      </c>
      <c r="O100" s="9"/>
      <c r="P100" s="13">
        <f t="shared" si="40"/>
        <v>1</v>
      </c>
      <c r="Q100" s="14">
        <f t="shared" si="4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4"/>
      <c r="B101" s="20">
        <f t="shared" si="38"/>
        <v>94</v>
      </c>
      <c r="C101" s="18" t="s">
        <v>69</v>
      </c>
      <c r="D101" s="18" t="s">
        <v>24</v>
      </c>
      <c r="E101" s="44">
        <v>36642</v>
      </c>
      <c r="F101" s="19">
        <v>1</v>
      </c>
      <c r="G101" s="21">
        <f t="shared" si="31"/>
        <v>36642</v>
      </c>
      <c r="H101" s="1"/>
      <c r="I101" s="11">
        <f t="shared" si="32"/>
        <v>94</v>
      </c>
      <c r="J101" s="12" t="str">
        <f t="shared" si="33"/>
        <v>Демонтаж ТМГ</v>
      </c>
      <c r="K101" s="10"/>
      <c r="L101" s="10"/>
      <c r="M101" s="13" t="str">
        <f t="shared" si="34"/>
        <v>1 шт.</v>
      </c>
      <c r="N101" s="16">
        <f t="shared" si="39"/>
        <v>36642</v>
      </c>
      <c r="O101" s="9"/>
      <c r="P101" s="13">
        <f t="shared" si="40"/>
        <v>1</v>
      </c>
      <c r="Q101" s="14">
        <f t="shared" si="4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4"/>
      <c r="B102" s="20">
        <f t="shared" si="38"/>
        <v>95</v>
      </c>
      <c r="C102" s="18" t="s">
        <v>70</v>
      </c>
      <c r="D102" s="18" t="s">
        <v>24</v>
      </c>
      <c r="E102" s="44">
        <v>2853</v>
      </c>
      <c r="F102" s="19">
        <v>1</v>
      </c>
      <c r="G102" s="21">
        <f t="shared" si="31"/>
        <v>2853</v>
      </c>
      <c r="H102" s="1"/>
      <c r="I102" s="11">
        <f t="shared" si="32"/>
        <v>95</v>
      </c>
      <c r="J102" s="12" t="str">
        <f t="shared" si="33"/>
        <v>Демонтаж АВ</v>
      </c>
      <c r="K102" s="10"/>
      <c r="L102" s="10"/>
      <c r="M102" s="13" t="str">
        <f t="shared" si="34"/>
        <v>1 шт.</v>
      </c>
      <c r="N102" s="16">
        <f t="shared" si="39"/>
        <v>2853</v>
      </c>
      <c r="O102" s="9"/>
      <c r="P102" s="13">
        <f t="shared" si="40"/>
        <v>1</v>
      </c>
      <c r="Q102" s="14">
        <f t="shared" si="4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4"/>
      <c r="B103" s="20">
        <f t="shared" si="38"/>
        <v>96</v>
      </c>
      <c r="C103" s="18" t="s">
        <v>71</v>
      </c>
      <c r="D103" s="18" t="s">
        <v>24</v>
      </c>
      <c r="E103" s="44">
        <v>6110</v>
      </c>
      <c r="F103" s="19">
        <v>1</v>
      </c>
      <c r="G103" s="21">
        <f t="shared" si="31"/>
        <v>6110</v>
      </c>
      <c r="H103" s="1"/>
      <c r="I103" s="11">
        <f t="shared" si="32"/>
        <v>96</v>
      </c>
      <c r="J103" s="12" t="str">
        <f t="shared" si="33"/>
        <v>Демонтаж рубильника 0,4 кВ</v>
      </c>
      <c r="K103" s="10"/>
      <c r="L103" s="10"/>
      <c r="M103" s="13" t="str">
        <f t="shared" si="34"/>
        <v>1 шт.</v>
      </c>
      <c r="N103" s="16">
        <f t="shared" si="39"/>
        <v>6110</v>
      </c>
      <c r="O103" s="9"/>
      <c r="P103" s="13">
        <f t="shared" si="40"/>
        <v>1</v>
      </c>
      <c r="Q103" s="14">
        <f t="shared" si="4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5.5" x14ac:dyDescent="0.25">
      <c r="A104" s="4"/>
      <c r="B104" s="20">
        <f t="shared" si="38"/>
        <v>97</v>
      </c>
      <c r="C104" s="18" t="s">
        <v>72</v>
      </c>
      <c r="D104" s="18" t="s">
        <v>51</v>
      </c>
      <c r="E104" s="44">
        <v>5775</v>
      </c>
      <c r="F104" s="19">
        <v>1</v>
      </c>
      <c r="G104" s="21">
        <f t="shared" si="31"/>
        <v>5775</v>
      </c>
      <c r="H104" s="1"/>
      <c r="I104" s="11">
        <f t="shared" si="32"/>
        <v>97</v>
      </c>
      <c r="J104" s="12" t="str">
        <f t="shared" si="33"/>
        <v>Демонтаж ТТ</v>
      </c>
      <c r="K104" s="10"/>
      <c r="L104" s="10"/>
      <c r="M104" s="13" t="str">
        <f t="shared" si="34"/>
        <v>1 компл. (3 фазы)</v>
      </c>
      <c r="N104" s="16">
        <f t="shared" si="39"/>
        <v>5775</v>
      </c>
      <c r="O104" s="9"/>
      <c r="P104" s="13">
        <f t="shared" si="40"/>
        <v>1</v>
      </c>
      <c r="Q104" s="14">
        <f t="shared" si="4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4"/>
      <c r="B105" s="20">
        <f t="shared" si="38"/>
        <v>98</v>
      </c>
      <c r="C105" s="18" t="s">
        <v>73</v>
      </c>
      <c r="D105" s="18" t="s">
        <v>53</v>
      </c>
      <c r="E105" s="44">
        <v>22162</v>
      </c>
      <c r="F105" s="19">
        <v>1</v>
      </c>
      <c r="G105" s="21">
        <f t="shared" si="31"/>
        <v>22162</v>
      </c>
      <c r="H105" s="1"/>
      <c r="I105" s="11">
        <f t="shared" si="32"/>
        <v>98</v>
      </c>
      <c r="J105" s="12" t="str">
        <f t="shared" si="33"/>
        <v>Демонтаж ошиновки</v>
      </c>
      <c r="K105" s="10"/>
      <c r="L105" s="10"/>
      <c r="M105" s="13" t="str">
        <f t="shared" si="34"/>
        <v>10 м</v>
      </c>
      <c r="N105" s="16">
        <f t="shared" si="39"/>
        <v>22162</v>
      </c>
      <c r="O105" s="9"/>
      <c r="P105" s="13">
        <f t="shared" si="40"/>
        <v>1</v>
      </c>
      <c r="Q105" s="14">
        <f t="shared" si="4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4"/>
      <c r="B106" s="20">
        <f t="shared" si="38"/>
        <v>99</v>
      </c>
      <c r="C106" s="18" t="s">
        <v>95</v>
      </c>
      <c r="D106" s="18" t="s">
        <v>28</v>
      </c>
      <c r="E106" s="44">
        <v>23</v>
      </c>
      <c r="F106" s="19">
        <v>1</v>
      </c>
      <c r="G106" s="21">
        <f t="shared" si="31"/>
        <v>23</v>
      </c>
      <c r="H106" s="1"/>
      <c r="I106" s="11">
        <f t="shared" si="32"/>
        <v>99</v>
      </c>
      <c r="J106" s="12" t="str">
        <f t="shared" si="33"/>
        <v>Перебазировка (Кран 6,3 т)</v>
      </c>
      <c r="K106" s="22"/>
      <c r="L106" s="22"/>
      <c r="M106" s="13" t="str">
        <f t="shared" ref="M106:M131" si="42">D106</f>
        <v>1 км</v>
      </c>
      <c r="N106" s="16">
        <f t="shared" ref="N106:N131" si="43">E106</f>
        <v>23</v>
      </c>
      <c r="O106" s="9"/>
      <c r="P106" s="13">
        <f t="shared" ref="P106:P131" si="44">F106</f>
        <v>1</v>
      </c>
      <c r="Q106" s="14">
        <f t="shared" ref="Q106:Q131" si="45">O106*P106</f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4"/>
      <c r="B107" s="20">
        <f t="shared" si="38"/>
        <v>100</v>
      </c>
      <c r="C107" s="18" t="s">
        <v>96</v>
      </c>
      <c r="D107" s="18" t="s">
        <v>28</v>
      </c>
      <c r="E107" s="44">
        <v>25</v>
      </c>
      <c r="F107" s="19">
        <v>1</v>
      </c>
      <c r="G107" s="21">
        <f t="shared" si="31"/>
        <v>25</v>
      </c>
      <c r="H107" s="1"/>
      <c r="I107" s="11">
        <f t="shared" si="32"/>
        <v>100</v>
      </c>
      <c r="J107" s="12" t="str">
        <f t="shared" si="33"/>
        <v>Перебазировка (Бортовая 10 т)</v>
      </c>
      <c r="K107" s="22"/>
      <c r="L107" s="22"/>
      <c r="M107" s="13" t="str">
        <f t="shared" si="42"/>
        <v>1 км</v>
      </c>
      <c r="N107" s="16">
        <f t="shared" si="43"/>
        <v>25</v>
      </c>
      <c r="O107" s="9"/>
      <c r="P107" s="13">
        <f t="shared" si="44"/>
        <v>1</v>
      </c>
      <c r="Q107" s="14">
        <f t="shared" si="45"/>
        <v>0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4"/>
      <c r="B108" s="20">
        <f t="shared" si="38"/>
        <v>101</v>
      </c>
      <c r="C108" s="18" t="s">
        <v>75</v>
      </c>
      <c r="D108" s="18" t="s">
        <v>28</v>
      </c>
      <c r="E108" s="44">
        <v>35</v>
      </c>
      <c r="F108" s="19">
        <v>1</v>
      </c>
      <c r="G108" s="21">
        <f t="shared" si="31"/>
        <v>35</v>
      </c>
      <c r="H108" s="1"/>
      <c r="I108" s="11">
        <f t="shared" si="32"/>
        <v>101</v>
      </c>
      <c r="J108" s="12" t="str">
        <f t="shared" si="33"/>
        <v>Перебазировка  (БКМ)</v>
      </c>
      <c r="K108" s="22"/>
      <c r="L108" s="22"/>
      <c r="M108" s="13" t="str">
        <f t="shared" si="42"/>
        <v>1 км</v>
      </c>
      <c r="N108" s="16">
        <f t="shared" si="43"/>
        <v>35</v>
      </c>
      <c r="O108" s="9"/>
      <c r="P108" s="13">
        <f t="shared" si="44"/>
        <v>1</v>
      </c>
      <c r="Q108" s="14">
        <f t="shared" si="45"/>
        <v>0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4"/>
      <c r="B109" s="20">
        <f t="shared" si="38"/>
        <v>102</v>
      </c>
      <c r="C109" s="18" t="s">
        <v>76</v>
      </c>
      <c r="D109" s="18" t="s">
        <v>28</v>
      </c>
      <c r="E109" s="44">
        <v>22</v>
      </c>
      <c r="F109" s="19">
        <v>1</v>
      </c>
      <c r="G109" s="21">
        <f t="shared" si="31"/>
        <v>22</v>
      </c>
      <c r="H109" s="1"/>
      <c r="I109" s="11">
        <f t="shared" si="32"/>
        <v>102</v>
      </c>
      <c r="J109" s="12" t="str">
        <f t="shared" si="33"/>
        <v>Перебазировка  (АГП)</v>
      </c>
      <c r="K109" s="22"/>
      <c r="L109" s="22"/>
      <c r="M109" s="13" t="str">
        <f t="shared" si="42"/>
        <v>1 км</v>
      </c>
      <c r="N109" s="16">
        <f t="shared" si="43"/>
        <v>22</v>
      </c>
      <c r="O109" s="9"/>
      <c r="P109" s="13">
        <f t="shared" si="44"/>
        <v>1</v>
      </c>
      <c r="Q109" s="14">
        <f t="shared" si="45"/>
        <v>0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4"/>
      <c r="B110" s="20">
        <f t="shared" si="38"/>
        <v>103</v>
      </c>
      <c r="C110" s="18" t="s">
        <v>97</v>
      </c>
      <c r="D110" s="18" t="s">
        <v>28</v>
      </c>
      <c r="E110" s="44">
        <v>30</v>
      </c>
      <c r="F110" s="19">
        <v>1</v>
      </c>
      <c r="G110" s="21">
        <f t="shared" si="31"/>
        <v>30</v>
      </c>
      <c r="H110" s="1"/>
      <c r="I110" s="11">
        <f t="shared" si="32"/>
        <v>103</v>
      </c>
      <c r="J110" s="12" t="str">
        <f t="shared" si="33"/>
        <v>Перебазировка  (УАЗ)</v>
      </c>
      <c r="K110" s="22"/>
      <c r="L110" s="22"/>
      <c r="M110" s="13" t="str">
        <f t="shared" si="42"/>
        <v>1 км</v>
      </c>
      <c r="N110" s="16">
        <f t="shared" si="43"/>
        <v>30</v>
      </c>
      <c r="O110" s="9"/>
      <c r="P110" s="13">
        <f t="shared" si="44"/>
        <v>1</v>
      </c>
      <c r="Q110" s="14">
        <f t="shared" si="45"/>
        <v>0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4"/>
      <c r="B111" s="20">
        <f t="shared" si="38"/>
        <v>104</v>
      </c>
      <c r="C111" s="18" t="s">
        <v>98</v>
      </c>
      <c r="D111" s="18" t="s">
        <v>77</v>
      </c>
      <c r="E111" s="44">
        <v>47490.234229999995</v>
      </c>
      <c r="F111" s="19">
        <v>1</v>
      </c>
      <c r="G111" s="21">
        <f t="shared" si="31"/>
        <v>47490.234229999995</v>
      </c>
      <c r="H111" s="1"/>
      <c r="I111" s="11">
        <f t="shared" si="32"/>
        <v>104</v>
      </c>
      <c r="J111" s="12" t="str">
        <f t="shared" si="33"/>
        <v>ПИР - ВЛ 0,4 кВ длиной до 1 км</v>
      </c>
      <c r="K111" s="22"/>
      <c r="L111" s="22"/>
      <c r="M111" s="13" t="str">
        <f t="shared" si="42"/>
        <v>1 объект</v>
      </c>
      <c r="N111" s="16">
        <f t="shared" si="43"/>
        <v>47490.234229999995</v>
      </c>
      <c r="O111" s="9"/>
      <c r="P111" s="13">
        <f t="shared" si="44"/>
        <v>1</v>
      </c>
      <c r="Q111" s="14">
        <f t="shared" si="45"/>
        <v>0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25.5" x14ac:dyDescent="0.25">
      <c r="A112" s="4"/>
      <c r="B112" s="20">
        <f t="shared" si="38"/>
        <v>105</v>
      </c>
      <c r="C112" s="18" t="s">
        <v>99</v>
      </c>
      <c r="D112" s="18" t="s">
        <v>77</v>
      </c>
      <c r="E112" s="44">
        <v>59235.804359999995</v>
      </c>
      <c r="F112" s="19">
        <v>1</v>
      </c>
      <c r="G112" s="21">
        <f t="shared" si="31"/>
        <v>59235.804359999995</v>
      </c>
      <c r="H112" s="1"/>
      <c r="I112" s="11">
        <f t="shared" si="32"/>
        <v>105</v>
      </c>
      <c r="J112" s="12" t="str">
        <f t="shared" si="33"/>
        <v>ПИР - ВЛ 6(10) кВ длиной до 1 км</v>
      </c>
      <c r="K112" s="22"/>
      <c r="L112" s="22"/>
      <c r="M112" s="13" t="str">
        <f t="shared" si="42"/>
        <v>1 объект</v>
      </c>
      <c r="N112" s="16">
        <f t="shared" si="43"/>
        <v>59235.804359999995</v>
      </c>
      <c r="O112" s="9"/>
      <c r="P112" s="13">
        <f t="shared" si="44"/>
        <v>1</v>
      </c>
      <c r="Q112" s="14">
        <f t="shared" si="45"/>
        <v>0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25.5" x14ac:dyDescent="0.25">
      <c r="A113" s="4"/>
      <c r="B113" s="20">
        <f t="shared" si="38"/>
        <v>106</v>
      </c>
      <c r="C113" s="18" t="s">
        <v>100</v>
      </c>
      <c r="D113" s="18" t="s">
        <v>78</v>
      </c>
      <c r="E113" s="44">
        <v>47490.234229999995</v>
      </c>
      <c r="F113" s="19">
        <v>1</v>
      </c>
      <c r="G113" s="21">
        <f t="shared" si="31"/>
        <v>47490.234229999995</v>
      </c>
      <c r="H113" s="1"/>
      <c r="I113" s="11">
        <f t="shared" si="32"/>
        <v>106</v>
      </c>
      <c r="J113" s="12" t="str">
        <f t="shared" si="33"/>
        <v>ПИР - ВЛ 0,4 кВ длиной свыше 1 км</v>
      </c>
      <c r="K113" s="22"/>
      <c r="L113" s="22"/>
      <c r="M113" s="13" t="str">
        <f t="shared" si="42"/>
        <v>1000 м</v>
      </c>
      <c r="N113" s="16">
        <f t="shared" si="43"/>
        <v>47490.234229999995</v>
      </c>
      <c r="O113" s="9"/>
      <c r="P113" s="13">
        <f t="shared" si="44"/>
        <v>1</v>
      </c>
      <c r="Q113" s="14">
        <f t="shared" si="45"/>
        <v>0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25.5" x14ac:dyDescent="0.25">
      <c r="A114" s="4"/>
      <c r="B114" s="20">
        <f t="shared" si="38"/>
        <v>107</v>
      </c>
      <c r="C114" s="18" t="s">
        <v>101</v>
      </c>
      <c r="D114" s="18" t="s">
        <v>78</v>
      </c>
      <c r="E114" s="44">
        <v>59235.804359999995</v>
      </c>
      <c r="F114" s="19">
        <v>1</v>
      </c>
      <c r="G114" s="21">
        <f t="shared" si="31"/>
        <v>59235.804359999995</v>
      </c>
      <c r="H114" s="1"/>
      <c r="I114" s="11">
        <f t="shared" si="32"/>
        <v>107</v>
      </c>
      <c r="J114" s="12" t="str">
        <f t="shared" si="33"/>
        <v>ПИР - ВЛ 6(10) кВ длинойсвыше 1 км</v>
      </c>
      <c r="K114" s="22"/>
      <c r="L114" s="22"/>
      <c r="M114" s="13" t="str">
        <f t="shared" si="42"/>
        <v>1000 м</v>
      </c>
      <c r="N114" s="16">
        <f t="shared" si="43"/>
        <v>59235.804359999995</v>
      </c>
      <c r="O114" s="9"/>
      <c r="P114" s="13">
        <f t="shared" si="44"/>
        <v>1</v>
      </c>
      <c r="Q114" s="14">
        <f t="shared" si="45"/>
        <v>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4"/>
      <c r="B115" s="20">
        <f t="shared" si="38"/>
        <v>108</v>
      </c>
      <c r="C115" s="18" t="s">
        <v>102</v>
      </c>
      <c r="D115" s="18" t="s">
        <v>78</v>
      </c>
      <c r="E115" s="44">
        <v>44545.27867</v>
      </c>
      <c r="F115" s="19">
        <v>1</v>
      </c>
      <c r="G115" s="21">
        <f t="shared" si="31"/>
        <v>44545.27867</v>
      </c>
      <c r="H115" s="1"/>
      <c r="I115" s="11">
        <f t="shared" si="32"/>
        <v>108</v>
      </c>
      <c r="J115" s="12" t="str">
        <f t="shared" si="33"/>
        <v>ПИР - КЛ длиной до 500 м</v>
      </c>
      <c r="K115" s="22"/>
      <c r="L115" s="22"/>
      <c r="M115" s="13" t="str">
        <f t="shared" si="42"/>
        <v>1000 м</v>
      </c>
      <c r="N115" s="16">
        <f t="shared" si="43"/>
        <v>44545.27867</v>
      </c>
      <c r="O115" s="9"/>
      <c r="P115" s="13">
        <f t="shared" si="44"/>
        <v>1</v>
      </c>
      <c r="Q115" s="14">
        <f t="shared" si="45"/>
        <v>0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4"/>
      <c r="B116" s="20">
        <f t="shared" si="38"/>
        <v>109</v>
      </c>
      <c r="C116" s="18" t="s">
        <v>103</v>
      </c>
      <c r="D116" s="18" t="s">
        <v>78</v>
      </c>
      <c r="E116" s="44">
        <v>47404.619509999997</v>
      </c>
      <c r="F116" s="19">
        <v>1</v>
      </c>
      <c r="G116" s="21">
        <f t="shared" si="31"/>
        <v>47404.619509999997</v>
      </c>
      <c r="H116" s="1"/>
      <c r="I116" s="11">
        <f t="shared" si="32"/>
        <v>109</v>
      </c>
      <c r="J116" s="12" t="str">
        <f t="shared" si="33"/>
        <v>ПИР - КЛ длиной свыше 500 м</v>
      </c>
      <c r="K116" s="22"/>
      <c r="L116" s="22"/>
      <c r="M116" s="13" t="str">
        <f t="shared" si="42"/>
        <v>1000 м</v>
      </c>
      <c r="N116" s="16">
        <f t="shared" si="43"/>
        <v>47404.619509999997</v>
      </c>
      <c r="O116" s="9"/>
      <c r="P116" s="13">
        <f t="shared" si="44"/>
        <v>1</v>
      </c>
      <c r="Q116" s="14">
        <f t="shared" si="45"/>
        <v>0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25.5" x14ac:dyDescent="0.25">
      <c r="A117" s="4"/>
      <c r="B117" s="20">
        <f t="shared" si="38"/>
        <v>110</v>
      </c>
      <c r="C117" s="18" t="s">
        <v>104</v>
      </c>
      <c r="D117" s="18" t="s">
        <v>78</v>
      </c>
      <c r="E117" s="44">
        <v>70210.893859999996</v>
      </c>
      <c r="F117" s="19">
        <v>1</v>
      </c>
      <c r="G117" s="21">
        <f t="shared" si="31"/>
        <v>70210.893859999996</v>
      </c>
      <c r="H117" s="1"/>
      <c r="I117" s="11">
        <f t="shared" si="32"/>
        <v>110</v>
      </c>
      <c r="J117" s="12" t="str">
        <f t="shared" si="33"/>
        <v>ПИР - КЛ длиной свыше 1000 до 5000 м</v>
      </c>
      <c r="K117" s="22"/>
      <c r="L117" s="22"/>
      <c r="M117" s="13" t="str">
        <f t="shared" si="42"/>
        <v>1000 м</v>
      </c>
      <c r="N117" s="16">
        <f t="shared" si="43"/>
        <v>70210.893859999996</v>
      </c>
      <c r="O117" s="9"/>
      <c r="P117" s="13">
        <f t="shared" si="44"/>
        <v>1</v>
      </c>
      <c r="Q117" s="14">
        <f t="shared" si="45"/>
        <v>0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25.5" x14ac:dyDescent="0.25">
      <c r="A118" s="4"/>
      <c r="B118" s="20">
        <f t="shared" si="38"/>
        <v>111</v>
      </c>
      <c r="C118" s="18" t="s">
        <v>105</v>
      </c>
      <c r="D118" s="18" t="s">
        <v>77</v>
      </c>
      <c r="E118" s="44">
        <v>18834.004369999995</v>
      </c>
      <c r="F118" s="19">
        <v>1</v>
      </c>
      <c r="G118" s="21">
        <f t="shared" si="31"/>
        <v>18834.004369999995</v>
      </c>
      <c r="H118" s="1"/>
      <c r="I118" s="11">
        <f t="shared" si="32"/>
        <v>111</v>
      </c>
      <c r="J118" s="12" t="str">
        <f t="shared" si="33"/>
        <v>ПИР - КМТП(СТП) 6(10)/0,4 кВ до 160 кВА</v>
      </c>
      <c r="K118" s="22"/>
      <c r="L118" s="22"/>
      <c r="M118" s="13" t="str">
        <f t="shared" si="42"/>
        <v>1 объект</v>
      </c>
      <c r="N118" s="16">
        <f t="shared" si="43"/>
        <v>18834.004369999995</v>
      </c>
      <c r="O118" s="9"/>
      <c r="P118" s="13">
        <f t="shared" si="44"/>
        <v>1</v>
      </c>
      <c r="Q118" s="14">
        <f t="shared" si="45"/>
        <v>0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4"/>
      <c r="B119" s="20">
        <f t="shared" si="38"/>
        <v>112</v>
      </c>
      <c r="C119" s="18" t="s">
        <v>106</v>
      </c>
      <c r="D119" s="18" t="s">
        <v>77</v>
      </c>
      <c r="E119" s="44">
        <v>18834.004369999995</v>
      </c>
      <c r="F119" s="19">
        <v>1</v>
      </c>
      <c r="G119" s="21">
        <f t="shared" si="31"/>
        <v>18834.004369999995</v>
      </c>
      <c r="H119" s="1"/>
      <c r="I119" s="11">
        <f t="shared" si="32"/>
        <v>112</v>
      </c>
      <c r="J119" s="12" t="str">
        <f t="shared" si="33"/>
        <v>ПИР - КТПН</v>
      </c>
      <c r="K119" s="22"/>
      <c r="L119" s="22"/>
      <c r="M119" s="13" t="str">
        <f t="shared" si="42"/>
        <v>1 объект</v>
      </c>
      <c r="N119" s="16">
        <f t="shared" si="43"/>
        <v>18834.004369999995</v>
      </c>
      <c r="O119" s="9"/>
      <c r="P119" s="13">
        <f t="shared" si="44"/>
        <v>1</v>
      </c>
      <c r="Q119" s="14">
        <f t="shared" si="45"/>
        <v>0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4"/>
      <c r="B120" s="20">
        <f t="shared" si="38"/>
        <v>113</v>
      </c>
      <c r="C120" s="18" t="s">
        <v>107</v>
      </c>
      <c r="D120" s="18" t="s">
        <v>74</v>
      </c>
      <c r="E120" s="44">
        <v>375538.67186999996</v>
      </c>
      <c r="F120" s="19">
        <v>1</v>
      </c>
      <c r="G120" s="21">
        <f t="shared" si="31"/>
        <v>375538.67186999996</v>
      </c>
      <c r="H120" s="1"/>
      <c r="I120" s="11">
        <f t="shared" si="32"/>
        <v>113</v>
      </c>
      <c r="J120" s="12" t="str">
        <f t="shared" si="33"/>
        <v>ПИР - Прокол методом ГНБ</v>
      </c>
      <c r="K120" s="22"/>
      <c r="L120" s="22"/>
      <c r="M120" s="13" t="str">
        <f t="shared" si="42"/>
        <v>100 м</v>
      </c>
      <c r="N120" s="16">
        <f t="shared" si="43"/>
        <v>375538.67186999996</v>
      </c>
      <c r="O120" s="9"/>
      <c r="P120" s="13">
        <f t="shared" si="44"/>
        <v>1</v>
      </c>
      <c r="Q120" s="14">
        <f t="shared" si="45"/>
        <v>0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38.25" x14ac:dyDescent="0.25">
      <c r="A121" s="4"/>
      <c r="B121" s="20">
        <f t="shared" si="38"/>
        <v>114</v>
      </c>
      <c r="C121" s="18" t="s">
        <v>108</v>
      </c>
      <c r="D121" s="18" t="s">
        <v>55</v>
      </c>
      <c r="E121" s="44">
        <v>47219.701581227826</v>
      </c>
      <c r="F121" s="19">
        <v>1</v>
      </c>
      <c r="G121" s="21">
        <f t="shared" si="31"/>
        <v>47219.701581227826</v>
      </c>
      <c r="H121" s="1"/>
      <c r="I121" s="11">
        <f t="shared" si="32"/>
        <v>114</v>
      </c>
      <c r="J121" s="12" t="str">
        <f t="shared" si="33"/>
        <v>Топографо-геодезические работы (незастроенная территория)</v>
      </c>
      <c r="K121" s="22"/>
      <c r="L121" s="22"/>
      <c r="M121" s="13" t="str">
        <f t="shared" si="42"/>
        <v>1 Га</v>
      </c>
      <c r="N121" s="16">
        <f t="shared" si="43"/>
        <v>47219.701581227826</v>
      </c>
      <c r="O121" s="9"/>
      <c r="P121" s="13">
        <f t="shared" si="44"/>
        <v>1</v>
      </c>
      <c r="Q121" s="14">
        <f t="shared" si="45"/>
        <v>0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38.25" x14ac:dyDescent="0.25">
      <c r="A122" s="4"/>
      <c r="B122" s="20">
        <f t="shared" si="38"/>
        <v>115</v>
      </c>
      <c r="C122" s="18" t="s">
        <v>109</v>
      </c>
      <c r="D122" s="18" t="s">
        <v>55</v>
      </c>
      <c r="E122" s="44">
        <v>69631.012716620942</v>
      </c>
      <c r="F122" s="19">
        <v>1</v>
      </c>
      <c r="G122" s="21">
        <f t="shared" si="31"/>
        <v>69631.012716620942</v>
      </c>
      <c r="H122" s="1"/>
      <c r="I122" s="11">
        <f t="shared" si="32"/>
        <v>115</v>
      </c>
      <c r="J122" s="12" t="str">
        <f t="shared" si="33"/>
        <v>Топографо-геодезические работы (застроенная территория)</v>
      </c>
      <c r="K122" s="22"/>
      <c r="L122" s="22"/>
      <c r="M122" s="13" t="str">
        <f t="shared" si="42"/>
        <v>1 Га</v>
      </c>
      <c r="N122" s="16">
        <f t="shared" si="43"/>
        <v>69631.012716620942</v>
      </c>
      <c r="O122" s="9"/>
      <c r="P122" s="13">
        <f t="shared" si="44"/>
        <v>1</v>
      </c>
      <c r="Q122" s="14">
        <f t="shared" si="45"/>
        <v>0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4"/>
      <c r="B123" s="20">
        <f t="shared" si="38"/>
        <v>116</v>
      </c>
      <c r="C123" s="18" t="s">
        <v>156</v>
      </c>
      <c r="D123" s="18" t="s">
        <v>157</v>
      </c>
      <c r="E123" s="44">
        <v>8394.2075294999995</v>
      </c>
      <c r="F123" s="19">
        <v>1</v>
      </c>
      <c r="G123" s="21">
        <f t="shared" si="31"/>
        <v>8394.2075294999995</v>
      </c>
      <c r="H123" s="1"/>
      <c r="I123" s="11">
        <f t="shared" si="32"/>
        <v>116</v>
      </c>
      <c r="J123" s="12" t="str">
        <f t="shared" si="33"/>
        <v xml:space="preserve">Вынос внатуру </v>
      </c>
      <c r="K123" s="22"/>
      <c r="L123" s="22"/>
      <c r="M123" s="13" t="str">
        <f t="shared" si="42"/>
        <v>10 точек</v>
      </c>
      <c r="N123" s="16">
        <f t="shared" si="43"/>
        <v>8394.2075294999995</v>
      </c>
      <c r="O123" s="9"/>
      <c r="P123" s="13">
        <f t="shared" si="44"/>
        <v>1</v>
      </c>
      <c r="Q123" s="14">
        <f t="shared" si="45"/>
        <v>0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5.5" x14ac:dyDescent="0.25">
      <c r="A124" s="4"/>
      <c r="B124" s="20">
        <f t="shared" si="38"/>
        <v>117</v>
      </c>
      <c r="C124" s="18" t="s">
        <v>110</v>
      </c>
      <c r="D124" s="18" t="s">
        <v>77</v>
      </c>
      <c r="E124" s="44">
        <v>13528.348527466742</v>
      </c>
      <c r="F124" s="19">
        <v>1</v>
      </c>
      <c r="G124" s="21">
        <f t="shared" si="31"/>
        <v>13528.348527466742</v>
      </c>
      <c r="H124" s="1"/>
      <c r="I124" s="11">
        <f t="shared" si="32"/>
        <v>117</v>
      </c>
      <c r="J124" s="12" t="str">
        <f t="shared" si="33"/>
        <v>Изготовление сихемы КПТ (ЛЭП 0,4-10 кВ до 300 м)</v>
      </c>
      <c r="K124" s="22"/>
      <c r="L124" s="22"/>
      <c r="M124" s="13" t="str">
        <f t="shared" si="42"/>
        <v>1 объект</v>
      </c>
      <c r="N124" s="16">
        <f t="shared" si="43"/>
        <v>13528.348527466742</v>
      </c>
      <c r="O124" s="9"/>
      <c r="P124" s="13">
        <f t="shared" si="44"/>
        <v>1</v>
      </c>
      <c r="Q124" s="14">
        <f t="shared" si="45"/>
        <v>0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5.5" x14ac:dyDescent="0.25">
      <c r="A125" s="4"/>
      <c r="B125" s="20">
        <f t="shared" si="38"/>
        <v>118</v>
      </c>
      <c r="C125" s="18" t="s">
        <v>111</v>
      </c>
      <c r="D125" s="18" t="s">
        <v>78</v>
      </c>
      <c r="E125" s="44">
        <v>21833.564585222743</v>
      </c>
      <c r="F125" s="19">
        <v>1</v>
      </c>
      <c r="G125" s="21">
        <f t="shared" si="31"/>
        <v>21833.564585222743</v>
      </c>
      <c r="H125" s="1"/>
      <c r="I125" s="11">
        <f t="shared" si="32"/>
        <v>118</v>
      </c>
      <c r="J125" s="12" t="str">
        <f t="shared" si="33"/>
        <v>Изготовление сихемы КПТ (ЛЭП 0,4-10 кВ свыше 300 м)</v>
      </c>
      <c r="K125" s="22"/>
      <c r="L125" s="22"/>
      <c r="M125" s="13" t="str">
        <f t="shared" si="42"/>
        <v>1000 м</v>
      </c>
      <c r="N125" s="16">
        <f t="shared" si="43"/>
        <v>21833.564585222743</v>
      </c>
      <c r="O125" s="9"/>
      <c r="P125" s="13">
        <f t="shared" si="44"/>
        <v>1</v>
      </c>
      <c r="Q125" s="14">
        <f t="shared" si="45"/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5.5" x14ac:dyDescent="0.25">
      <c r="A126" s="4"/>
      <c r="B126" s="20">
        <f t="shared" si="38"/>
        <v>119</v>
      </c>
      <c r="C126" s="18" t="s">
        <v>112</v>
      </c>
      <c r="D126" s="18" t="s">
        <v>77</v>
      </c>
      <c r="E126" s="44">
        <v>11506.619565419658</v>
      </c>
      <c r="F126" s="19">
        <v>1</v>
      </c>
      <c r="G126" s="21">
        <f t="shared" si="31"/>
        <v>11506.619565419658</v>
      </c>
      <c r="H126" s="1"/>
      <c r="I126" s="11">
        <f t="shared" si="32"/>
        <v>119</v>
      </c>
      <c r="J126" s="12" t="str">
        <f t="shared" si="33"/>
        <v>Изготовление сихемы КПТ (КТПН 6(10)/0,4 кВ)</v>
      </c>
      <c r="K126" s="22"/>
      <c r="L126" s="22"/>
      <c r="M126" s="13" t="str">
        <f t="shared" si="42"/>
        <v>1 объект</v>
      </c>
      <c r="N126" s="16">
        <f t="shared" si="43"/>
        <v>11506.619565419658</v>
      </c>
      <c r="O126" s="9"/>
      <c r="P126" s="13">
        <f t="shared" si="44"/>
        <v>1</v>
      </c>
      <c r="Q126" s="14">
        <f t="shared" si="45"/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5.5" x14ac:dyDescent="0.25">
      <c r="A127" s="4"/>
      <c r="B127" s="20">
        <f t="shared" si="38"/>
        <v>120</v>
      </c>
      <c r="C127" s="18" t="s">
        <v>158</v>
      </c>
      <c r="D127" s="18" t="s">
        <v>159</v>
      </c>
      <c r="E127" s="44">
        <v>35488.428768704529</v>
      </c>
      <c r="F127" s="19">
        <v>1</v>
      </c>
      <c r="G127" s="21">
        <f t="shared" si="31"/>
        <v>35488.428768704529</v>
      </c>
      <c r="H127" s="1"/>
      <c r="I127" s="11">
        <f t="shared" si="32"/>
        <v>120</v>
      </c>
      <c r="J127" s="12" t="str">
        <f t="shared" si="33"/>
        <v>Выполнение землеустроительных работ</v>
      </c>
      <c r="K127" s="22"/>
      <c r="L127" s="22"/>
      <c r="M127" s="13" t="str">
        <f t="shared" si="42"/>
        <v>0,3 км</v>
      </c>
      <c r="N127" s="16">
        <f t="shared" si="43"/>
        <v>35488.428768704529</v>
      </c>
      <c r="O127" s="9"/>
      <c r="P127" s="13">
        <f t="shared" si="44"/>
        <v>1</v>
      </c>
      <c r="Q127" s="14">
        <f t="shared" si="45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4"/>
      <c r="B128" s="20">
        <f t="shared" si="38"/>
        <v>121</v>
      </c>
      <c r="C128" s="18" t="s">
        <v>160</v>
      </c>
      <c r="D128" s="18" t="s">
        <v>77</v>
      </c>
      <c r="E128" s="44">
        <v>111476.53559000001</v>
      </c>
      <c r="F128" s="19">
        <v>1</v>
      </c>
      <c r="G128" s="21">
        <f t="shared" si="31"/>
        <v>111476.53559000001</v>
      </c>
      <c r="H128" s="1"/>
      <c r="I128" s="11">
        <f t="shared" si="32"/>
        <v>121</v>
      </c>
      <c r="J128" s="12" t="str">
        <f t="shared" si="33"/>
        <v>Проект лесного участка</v>
      </c>
      <c r="K128" s="22"/>
      <c r="L128" s="22"/>
      <c r="M128" s="13" t="str">
        <f t="shared" si="42"/>
        <v>1 объект</v>
      </c>
      <c r="N128" s="16">
        <f t="shared" si="43"/>
        <v>111476.53559000001</v>
      </c>
      <c r="O128" s="9"/>
      <c r="P128" s="13">
        <f t="shared" si="44"/>
        <v>1</v>
      </c>
      <c r="Q128" s="14">
        <f t="shared" si="45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4"/>
      <c r="B129" s="20">
        <f t="shared" si="38"/>
        <v>122</v>
      </c>
      <c r="C129" s="18" t="s">
        <v>161</v>
      </c>
      <c r="D129" s="18" t="s">
        <v>77</v>
      </c>
      <c r="E129" s="44">
        <v>331860.90591999999</v>
      </c>
      <c r="F129" s="19">
        <v>1</v>
      </c>
      <c r="G129" s="21">
        <f t="shared" si="31"/>
        <v>331860.90591999999</v>
      </c>
      <c r="H129" s="1"/>
      <c r="I129" s="11">
        <f t="shared" si="32"/>
        <v>122</v>
      </c>
      <c r="J129" s="12" t="str">
        <f t="shared" si="33"/>
        <v>Проект освоения лесов</v>
      </c>
      <c r="K129" s="22"/>
      <c r="L129" s="22"/>
      <c r="M129" s="13" t="str">
        <f t="shared" si="42"/>
        <v>1 объект</v>
      </c>
      <c r="N129" s="16">
        <f t="shared" si="43"/>
        <v>331860.90591999999</v>
      </c>
      <c r="O129" s="9"/>
      <c r="P129" s="13">
        <f t="shared" si="44"/>
        <v>1</v>
      </c>
      <c r="Q129" s="14">
        <f t="shared" si="45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4"/>
      <c r="B130" s="20">
        <f t="shared" si="38"/>
        <v>123</v>
      </c>
      <c r="C130" s="18" t="s">
        <v>164</v>
      </c>
      <c r="D130" s="18" t="s">
        <v>24</v>
      </c>
      <c r="E130" s="44">
        <v>13712</v>
      </c>
      <c r="F130" s="19">
        <v>1</v>
      </c>
      <c r="G130" s="21">
        <f t="shared" si="31"/>
        <v>13712</v>
      </c>
      <c r="H130" s="1"/>
      <c r="I130" s="11">
        <f t="shared" si="32"/>
        <v>123</v>
      </c>
      <c r="J130" s="12" t="str">
        <f t="shared" si="33"/>
        <v>Установка счетчика ЭЭ 0,4 кВ</v>
      </c>
      <c r="K130" s="22"/>
      <c r="L130" s="22"/>
      <c r="M130" s="13" t="str">
        <f t="shared" si="42"/>
        <v>1 шт.</v>
      </c>
      <c r="N130" s="16">
        <f t="shared" si="43"/>
        <v>13712</v>
      </c>
      <c r="O130" s="9"/>
      <c r="P130" s="13">
        <f t="shared" si="44"/>
        <v>1</v>
      </c>
      <c r="Q130" s="14">
        <f t="shared" si="45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26.25" thickBot="1" x14ac:dyDescent="0.3">
      <c r="A131" s="4"/>
      <c r="B131" s="20">
        <f t="shared" si="38"/>
        <v>124</v>
      </c>
      <c r="C131" s="18" t="s">
        <v>165</v>
      </c>
      <c r="D131" s="18" t="s">
        <v>51</v>
      </c>
      <c r="E131" s="44">
        <v>65656</v>
      </c>
      <c r="F131" s="19">
        <v>1</v>
      </c>
      <c r="G131" s="21">
        <f t="shared" si="31"/>
        <v>65656</v>
      </c>
      <c r="H131" s="1"/>
      <c r="I131" s="11">
        <f t="shared" si="32"/>
        <v>124</v>
      </c>
      <c r="J131" s="12" t="str">
        <f t="shared" si="33"/>
        <v>Установка ПКУЭ 6(10) кВ</v>
      </c>
      <c r="K131" s="22"/>
      <c r="L131" s="22"/>
      <c r="M131" s="13" t="str">
        <f t="shared" si="42"/>
        <v>1 компл. (3 фазы)</v>
      </c>
      <c r="N131" s="16">
        <f t="shared" si="43"/>
        <v>65656</v>
      </c>
      <c r="O131" s="9"/>
      <c r="P131" s="13">
        <f t="shared" si="44"/>
        <v>1</v>
      </c>
      <c r="Q131" s="14">
        <f t="shared" si="45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thickBot="1" x14ac:dyDescent="0.3">
      <c r="B132" s="61" t="s">
        <v>117</v>
      </c>
      <c r="C132" s="62"/>
      <c r="D132" s="62"/>
      <c r="E132" s="62"/>
      <c r="F132" s="63"/>
      <c r="G132" s="24">
        <f>SUM(G8:G131)</f>
        <v>45210663.804614149</v>
      </c>
      <c r="I132" s="69" t="s">
        <v>117</v>
      </c>
      <c r="J132" s="70"/>
      <c r="K132" s="70"/>
      <c r="L132" s="70"/>
      <c r="M132" s="70"/>
      <c r="N132" s="70"/>
      <c r="O132" s="70"/>
      <c r="P132" s="71"/>
      <c r="Q132" s="28">
        <f>SUM(Q8:Q131)</f>
        <v>0</v>
      </c>
    </row>
    <row r="133" spans="1:27" x14ac:dyDescent="0.25">
      <c r="B133" s="64" t="s">
        <v>118</v>
      </c>
      <c r="C133" s="65"/>
      <c r="D133" s="65"/>
      <c r="E133" s="65"/>
      <c r="F133" s="25">
        <v>0.2</v>
      </c>
      <c r="G133" s="26">
        <f>G132*F133</f>
        <v>9042132.7609228306</v>
      </c>
      <c r="I133" s="72" t="s">
        <v>118</v>
      </c>
      <c r="J133" s="73"/>
      <c r="K133" s="73"/>
      <c r="L133" s="73"/>
      <c r="M133" s="73"/>
      <c r="N133" s="73"/>
      <c r="O133" s="73"/>
      <c r="P133" s="29">
        <v>0.2</v>
      </c>
      <c r="Q133" s="30">
        <f>Q132*P133</f>
        <v>0</v>
      </c>
    </row>
    <row r="134" spans="1:27" ht="15" customHeight="1" thickBot="1" x14ac:dyDescent="0.3">
      <c r="B134" s="66" t="s">
        <v>119</v>
      </c>
      <c r="C134" s="67"/>
      <c r="D134" s="67"/>
      <c r="E134" s="67"/>
      <c r="F134" s="68"/>
      <c r="G134" s="27">
        <f>G132+G133</f>
        <v>54252796.565536976</v>
      </c>
      <c r="I134" s="74" t="s">
        <v>119</v>
      </c>
      <c r="J134" s="75"/>
      <c r="K134" s="75"/>
      <c r="L134" s="75"/>
      <c r="M134" s="75"/>
      <c r="N134" s="75"/>
      <c r="O134" s="75"/>
      <c r="P134" s="76"/>
      <c r="Q134" s="31">
        <f>Q132+Q133</f>
        <v>0</v>
      </c>
    </row>
    <row r="135" spans="1:27" ht="27" customHeight="1" thickBot="1" x14ac:dyDescent="0.3">
      <c r="I135" s="77" t="s">
        <v>120</v>
      </c>
      <c r="J135" s="78"/>
      <c r="K135" s="78"/>
      <c r="L135" s="78"/>
      <c r="M135" s="78"/>
      <c r="N135" s="78"/>
      <c r="O135" s="78"/>
      <c r="P135" s="79"/>
      <c r="Q135" s="33">
        <f>Q132/99</f>
        <v>0</v>
      </c>
    </row>
    <row r="137" spans="1:27" ht="71.25" customHeight="1" x14ac:dyDescent="0.25">
      <c r="J137" s="45" t="s">
        <v>116</v>
      </c>
      <c r="K137" s="46"/>
    </row>
    <row r="138" spans="1:27" ht="16.5" x14ac:dyDescent="0.25">
      <c r="J138" s="45"/>
      <c r="K138" s="46"/>
    </row>
  </sheetData>
  <mergeCells count="16">
    <mergeCell ref="J137:K137"/>
    <mergeCell ref="J138:K138"/>
    <mergeCell ref="B4:E4"/>
    <mergeCell ref="I6:Q6"/>
    <mergeCell ref="B1:Q1"/>
    <mergeCell ref="B3:E3"/>
    <mergeCell ref="B6:G6"/>
    <mergeCell ref="I3:Q3"/>
    <mergeCell ref="I4:L4"/>
    <mergeCell ref="B132:F132"/>
    <mergeCell ref="B133:E133"/>
    <mergeCell ref="B134:F134"/>
    <mergeCell ref="I132:P132"/>
    <mergeCell ref="I133:O133"/>
    <mergeCell ref="I134:P134"/>
    <mergeCell ref="I135:P135"/>
  </mergeCells>
  <pageMargins left="0.7" right="0.7" top="0.75" bottom="0.75" header="0.3" footer="0.3"/>
  <pageSetup paperSize="9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2020-09-16T01:40:41Z</dcterms:modified>
</cp:coreProperties>
</file>