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remina_ys\Desktop\сметы (зима.)\"/>
    </mc:Choice>
  </mc:AlternateContent>
  <bookViews>
    <workbookView xWindow="0" yWindow="0" windowWidth="28800" windowHeight="12300" tabRatio="620" firstSheet="1" activeTab="1"/>
  </bookViews>
  <sheets>
    <sheet name="Топосъемка " sheetId="29" r:id="rId1"/>
    <sheet name="Схема расположения (3)" sheetId="35" r:id="rId2"/>
  </sheets>
  <definedNames>
    <definedName name="_xlnm.Print_Area" localSheetId="1">'Схема расположения (3)'!$A$1:$F$52</definedName>
  </definedNames>
  <calcPr calcId="162913"/>
</workbook>
</file>

<file path=xl/calcChain.xml><?xml version="1.0" encoding="utf-8"?>
<calcChain xmlns="http://schemas.openxmlformats.org/spreadsheetml/2006/main">
  <c r="F43" i="35" l="1"/>
  <c r="C23" i="35"/>
  <c r="E27" i="35" s="1"/>
  <c r="C27" i="35" s="1"/>
  <c r="C16" i="35"/>
  <c r="C32" i="35" s="1"/>
  <c r="E35" i="35" s="1"/>
  <c r="C35" i="35" s="1"/>
  <c r="C36" i="35"/>
  <c r="A33" i="35"/>
  <c r="A32" i="35"/>
  <c r="C26" i="35"/>
  <c r="C18" i="35"/>
  <c r="C17" i="35"/>
  <c r="A16" i="35"/>
  <c r="F30" i="35" l="1"/>
  <c r="F31" i="35" s="1"/>
  <c r="A31" i="35"/>
  <c r="F39" i="35"/>
  <c r="F40" i="35" s="1"/>
  <c r="A40" i="35"/>
  <c r="E19" i="35"/>
  <c r="C19" i="35" s="1"/>
  <c r="F21" i="35" s="1"/>
  <c r="F22" i="35" s="1"/>
  <c r="A23" i="35"/>
  <c r="A41" i="35" l="1"/>
  <c r="F41" i="35"/>
  <c r="F42" i="35" s="1"/>
  <c r="F44" i="35" s="1"/>
  <c r="F45" i="35" s="1"/>
  <c r="F46" i="35" s="1"/>
  <c r="A22" i="35"/>
  <c r="L27" i="29" l="1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0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<sst xmlns="http://schemas.openxmlformats.org/spreadsheetml/2006/main" count="179" uniqueCount="102">
  <si>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</si>
  <si>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</si>
  <si>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</si>
  <si>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</si>
  <si>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</si>
  <si>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</si>
  <si>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</si>
  <si>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</si>
  <si>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</si>
  <si>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</si>
  <si>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</si>
  <si>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</si>
  <si>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</si>
  <si>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</si>
  <si>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</si>
  <si>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</si>
  <si>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</si>
  <si>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</si>
  <si>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Всего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</si>
  <si>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</si>
  <si>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</si>
  <si>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</si>
  <si>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</si>
  <si>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</si>
  <si>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</si>
  <si>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</si>
  <si>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</si>
  <si>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</si>
  <si>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</si>
  <si>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</si>
  <si>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</si>
  <si>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</si>
  <si>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</si>
  <si>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</si>
  <si>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</si>
  <si>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</si>
  <si>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</si>
  <si>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</si>
  <si>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</si>
  <si>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</si>
  <si>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</si>
  <si>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</si>
  <si>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</si>
  <si>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</si>
  <si>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</si>
  <si>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</si>
  <si>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</si>
  <si>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</si>
  <si>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</si>
  <si>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</si>
  <si>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</si>
  <si>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</si>
  <si>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</si>
  <si>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</si>
  <si>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</si>
  <si>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</si>
  <si>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</si>
  <si>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</si>
  <si>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</si>
  <si>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</si>
  <si>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</si>
  <si>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</si>
  <si>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</si>
  <si>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</si>
  <si>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</si>
  <si>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</si>
  <si>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</si>
  <si>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</si>
  <si>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</si>
  <si>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</si>
  <si>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</si>
  <si>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</si>
  <si>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</si>
  <si>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</si>
  <si>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</si>
  <si>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</si>
  <si>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</si>
  <si>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</si>
  <si>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</si>
  <si>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</si>
  <si>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</si>
  <si>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</si>
  <si>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</si>
  <si>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</si>
  <si>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</si>
  <si>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</si>
  <si>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</si>
  <si>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</si>
  <si>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</si>
  <si>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</si>
  <si>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</si>
  <si>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Объект: Размещение ЛЭП 0,4-10 кВ длиной 1000 м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</si>
  <si>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</si>
  <si>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</si>
  <si>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</si>
  <si>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r>
      <rPr>
        <b/>
        <sz val="11"/>
        <rFont val="Calibri"/>
        <family val="2"/>
        <charset val="204"/>
        <scheme val="minor"/>
      </rPr>
      <t>ИТОГО в ценах 2016 г.</t>
    </r>
    <r>
      <rPr>
        <sz val="11"/>
        <rFont val="Calibri"/>
        <family val="2"/>
        <charset val="204"/>
        <scheme val="minor"/>
      </rPr>
      <t xml:space="preserve">
(с учетом письма Росземкадастра от 10.01.2003 г. №НК/25, письма Минфина от 27 ноября 2009 г. N 03-11-11/216 216 и приказа Минэкономразвития от 20.10.2015 №772)</t>
    </r>
  </si>
  <si>
    <r>
      <t xml:space="preserve">Запрос сведений Государственного кадастра недвижимости: КПТ - </t>
    </r>
    <r>
      <rPr>
        <sz val="11"/>
        <color rgb="FFFF0000"/>
        <rFont val="Courier New Cyr"/>
        <charset val="204"/>
      </rPr>
      <t>3 шт.</t>
    </r>
  </si>
  <si>
    <t>отк-ла</t>
  </si>
  <si>
    <t>2 кв. 2017 г. с учётом прогнозного уровня цен на 2019 год</t>
  </si>
  <si>
    <t>С учётом индекса-дефлятора 2017-2018-2019, 1,046*1,044</t>
  </si>
  <si>
    <t>Смета №15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</si>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</sst>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  <numFmt numFmtId="173" formatCode="0.00000"/>
  </numFmts>
  <fonts count="4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ourier New Cyr"/>
      <charset val="204"/>
    </font>
    <font>
      <sz val="10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46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7" fillId="0" borderId="0" xfId="0" applyFont="1" applyFill="1" applyBorder="1"/>
    <xf numFmtId="166" fontId="7" fillId="5" borderId="25" xfId="0" applyNumberFormat="1" applyFont="1" applyFill="1" applyBorder="1"/>
    <xf numFmtId="0" fontId="6" fillId="5" borderId="24" xfId="0" applyFont="1" applyFill="1" applyBorder="1"/>
    <xf numFmtId="0" fontId="6" fillId="5" borderId="23" xfId="0" applyFont="1" applyFill="1" applyBorder="1"/>
    <xf numFmtId="0" fontId="7" fillId="5" borderId="22" xfId="0" applyFont="1" applyFill="1" applyBorder="1"/>
    <xf numFmtId="166" fontId="7" fillId="5" borderId="13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0" xfId="0" applyFont="1" applyAlignment="1"/>
    <xf numFmtId="173" fontId="8" fillId="2" borderId="19" xfId="0" applyNumberFormat="1" applyFont="1" applyFill="1" applyBorder="1" applyAlignment="1">
      <alignment horizontal="center" vertical="center"/>
    </xf>
    <xf numFmtId="173" fontId="8" fillId="3" borderId="1" xfId="0" applyNumberFormat="1" applyFont="1" applyFill="1" applyBorder="1"/>
    <xf numFmtId="173" fontId="8" fillId="3" borderId="1" xfId="0" applyNumberFormat="1" applyFont="1" applyFill="1" applyBorder="1" applyAlignment="1"/>
    <xf numFmtId="0" fontId="37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15" fillId="0" borderId="0" xfId="0" applyFont="1" applyAlignment="1">
      <alignment vertical="top"/>
    </xf>
    <xf numFmtId="0" fontId="5" fillId="0" borderId="0" xfId="0" applyFont="1"/>
    <xf numFmtId="0" fontId="36" fillId="0" borderId="0" xfId="0" applyFont="1" applyAlignment="1">
      <alignment vertical="top" wrapText="1"/>
    </xf>
    <xf numFmtId="0" fontId="39" fillId="0" borderId="0" xfId="0" applyFont="1" applyAlignment="1">
      <alignment vertical="top" wrapText="1"/>
    </xf>
    <xf numFmtId="166" fontId="7" fillId="5" borderId="8" xfId="0" applyNumberFormat="1" applyFont="1" applyFill="1" applyBorder="1" applyAlignment="1">
      <alignment vertical="center"/>
    </xf>
    <xf numFmtId="0" fontId="43" fillId="0" borderId="0" xfId="0" applyFont="1"/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3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7" fillId="0" borderId="22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38" fillId="0" borderId="0" xfId="0" applyFont="1" applyFill="1" applyAlignment="1">
      <alignment horizontal="left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top" wrapText="1"/>
    </xf>
    <xf numFmtId="0" fontId="39" fillId="0" borderId="0" xfId="0" applyFont="1" applyAlignment="1">
      <alignment horizontal="center" vertical="top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79"/>
    </row>
    <row r="2" spans="1:21" ht="19.5" x14ac:dyDescent="0.35">
      <c r="A2" s="196" t="s">
        <v>20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</row>
    <row r="3" spans="1:21" ht="19.5" x14ac:dyDescent="0.35">
      <c r="A3" s="196" t="s">
        <v>21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</row>
    <row r="4" spans="1:21" ht="15" x14ac:dyDescent="0.2">
      <c r="A4" s="197"/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</row>
    <row r="5" spans="1:21" ht="34.5" customHeight="1" x14ac:dyDescent="0.25">
      <c r="A5" s="98"/>
      <c r="B5" s="198" t="s">
        <v>90</v>
      </c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3"/>
    </row>
    <row r="6" spans="1:21" ht="12" customHeight="1" x14ac:dyDescent="0.25">
      <c r="A6" s="98"/>
      <c r="B6" s="73"/>
      <c r="C6" s="72"/>
      <c r="D6" s="98"/>
      <c r="E6" s="99"/>
      <c r="F6" s="99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</row>
    <row r="7" spans="1:21" ht="15" x14ac:dyDescent="0.25">
      <c r="A7" s="73"/>
      <c r="B7" s="73"/>
      <c r="C7" s="73"/>
      <c r="D7" s="72"/>
      <c r="E7" s="100"/>
      <c r="F7" s="100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101"/>
    </row>
    <row r="8" spans="1:21" ht="15" customHeight="1" x14ac:dyDescent="0.3">
      <c r="A8" s="98"/>
      <c r="B8" s="69" t="s">
        <v>48</v>
      </c>
      <c r="C8" s="70">
        <v>1</v>
      </c>
      <c r="D8" s="102"/>
      <c r="E8" s="99"/>
      <c r="F8" s="99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21" ht="15.75" x14ac:dyDescent="0.3">
      <c r="A9" s="73"/>
      <c r="B9" s="69" t="s">
        <v>22</v>
      </c>
      <c r="C9" s="70" t="s">
        <v>63</v>
      </c>
      <c r="D9" s="73"/>
      <c r="E9" s="71"/>
      <c r="F9" s="71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101"/>
    </row>
    <row r="10" spans="1:21" ht="15.75" x14ac:dyDescent="0.3">
      <c r="A10" s="73"/>
      <c r="B10" s="69" t="s">
        <v>23</v>
      </c>
      <c r="C10" s="70" t="s">
        <v>24</v>
      </c>
      <c r="D10" s="73"/>
      <c r="E10" s="71"/>
      <c r="F10" s="71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101"/>
    </row>
    <row r="11" spans="1:21" ht="15.75" x14ac:dyDescent="0.3">
      <c r="A11" s="73"/>
      <c r="B11" s="69" t="s">
        <v>25</v>
      </c>
      <c r="C11" s="70" t="s">
        <v>26</v>
      </c>
      <c r="D11" s="73"/>
      <c r="E11" s="71"/>
      <c r="F11" s="71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101"/>
    </row>
    <row r="12" spans="1:21" ht="15.75" x14ac:dyDescent="0.3">
      <c r="A12" s="73"/>
      <c r="B12" s="69" t="s">
        <v>51</v>
      </c>
      <c r="C12" s="70">
        <v>0.5</v>
      </c>
      <c r="D12" s="73"/>
      <c r="E12" s="71"/>
      <c r="F12" s="71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101"/>
    </row>
    <row r="13" spans="1:21" ht="15.75" x14ac:dyDescent="0.3">
      <c r="A13" s="73"/>
      <c r="B13" s="69" t="s">
        <v>54</v>
      </c>
      <c r="C13" s="70">
        <v>1</v>
      </c>
      <c r="D13" s="73"/>
      <c r="E13" s="71"/>
      <c r="F13" s="71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101"/>
    </row>
    <row r="14" spans="1:21" ht="15.75" x14ac:dyDescent="0.25">
      <c r="A14" s="73"/>
      <c r="B14" s="103"/>
      <c r="C14" s="104"/>
      <c r="D14" s="73"/>
      <c r="E14" s="71"/>
      <c r="F14" s="71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101"/>
    </row>
    <row r="15" spans="1:21" ht="17.25" customHeight="1" x14ac:dyDescent="0.3">
      <c r="A15" s="200" t="s">
        <v>49</v>
      </c>
      <c r="B15" s="203" t="s">
        <v>27</v>
      </c>
      <c r="C15" s="76" t="s">
        <v>52</v>
      </c>
      <c r="D15" s="206" t="s">
        <v>28</v>
      </c>
      <c r="E15" s="207"/>
      <c r="F15" s="207"/>
      <c r="G15" s="207"/>
      <c r="H15" s="207"/>
      <c r="I15" s="207"/>
      <c r="J15" s="207"/>
      <c r="K15" s="207"/>
      <c r="L15" s="207"/>
      <c r="M15" s="207"/>
      <c r="N15" s="207"/>
      <c r="O15" s="207"/>
      <c r="P15" s="207"/>
      <c r="Q15" s="207"/>
      <c r="R15" s="208"/>
      <c r="S15" s="200" t="s">
        <v>50</v>
      </c>
    </row>
    <row r="16" spans="1:21" ht="15.75" customHeight="1" x14ac:dyDescent="0.3">
      <c r="A16" s="201"/>
      <c r="B16" s="204"/>
      <c r="C16" s="77" t="s">
        <v>29</v>
      </c>
      <c r="D16" s="209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1"/>
      <c r="S16" s="201"/>
    </row>
    <row r="17" spans="1:22" ht="35.25" customHeight="1" x14ac:dyDescent="0.3">
      <c r="A17" s="202"/>
      <c r="B17" s="205"/>
      <c r="C17" s="140" t="s">
        <v>30</v>
      </c>
      <c r="D17" s="212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4"/>
      <c r="S17" s="202"/>
    </row>
    <row r="18" spans="1:22" ht="16.5" customHeight="1" x14ac:dyDescent="0.3">
      <c r="A18" s="74"/>
      <c r="B18" s="78" t="s">
        <v>31</v>
      </c>
      <c r="C18" s="79"/>
      <c r="D18" s="79"/>
      <c r="E18" s="80"/>
      <c r="F18" s="80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105"/>
    </row>
    <row r="19" spans="1:22" ht="32.25" customHeight="1" x14ac:dyDescent="0.2">
      <c r="A19" s="81">
        <v>1</v>
      </c>
      <c r="B19" s="181" t="s">
        <v>89</v>
      </c>
      <c r="C19" s="83" t="s">
        <v>86</v>
      </c>
      <c r="D19" s="83">
        <v>4106</v>
      </c>
      <c r="E19" s="84" t="s">
        <v>32</v>
      </c>
      <c r="F19" s="85">
        <v>1.3</v>
      </c>
      <c r="G19" s="85" t="s">
        <v>32</v>
      </c>
      <c r="H19" s="85">
        <v>0.85</v>
      </c>
      <c r="I19" s="85" t="s">
        <v>32</v>
      </c>
      <c r="J19" s="85">
        <v>1.3</v>
      </c>
      <c r="K19" s="85" t="s">
        <v>32</v>
      </c>
      <c r="L19" s="85">
        <v>1.55</v>
      </c>
      <c r="M19" s="85" t="s">
        <v>32</v>
      </c>
      <c r="N19" s="85">
        <f>C8</f>
        <v>1</v>
      </c>
      <c r="O19" s="199" t="s">
        <v>19</v>
      </c>
      <c r="P19" s="199"/>
      <c r="Q19" s="146"/>
      <c r="S19" s="107">
        <f>D19*F19*H19*J19*L19*N19</f>
        <v>9142.3169500000004</v>
      </c>
    </row>
    <row r="20" spans="1:22" ht="15.75" x14ac:dyDescent="0.3">
      <c r="A20" s="81"/>
      <c r="B20" s="86" t="s">
        <v>33</v>
      </c>
      <c r="C20" s="79"/>
      <c r="D20" s="79"/>
      <c r="E20" s="80"/>
      <c r="F20" s="80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108">
        <f>S19</f>
        <v>9142.3169500000004</v>
      </c>
    </row>
    <row r="21" spans="1:22" ht="18" customHeight="1" x14ac:dyDescent="0.3">
      <c r="A21" s="142">
        <v>2</v>
      </c>
      <c r="B21" s="141" t="s">
        <v>60</v>
      </c>
      <c r="C21" s="143" t="s">
        <v>61</v>
      </c>
      <c r="D21" s="87"/>
      <c r="E21" s="88"/>
      <c r="F21" s="88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109">
        <v>0.26250000000000001</v>
      </c>
      <c r="S21" s="108">
        <f>S20*R21</f>
        <v>2399.8581993750004</v>
      </c>
    </row>
    <row r="22" spans="1:22" ht="18" customHeight="1" x14ac:dyDescent="0.3">
      <c r="A22" s="148"/>
      <c r="B22" s="147" t="s">
        <v>33</v>
      </c>
      <c r="C22" s="149"/>
      <c r="D22" s="87"/>
      <c r="E22" s="88"/>
      <c r="F22" s="88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109"/>
      <c r="S22" s="108">
        <f>S20+S21</f>
        <v>11542.175149375002</v>
      </c>
    </row>
    <row r="23" spans="1:22" ht="18" customHeight="1" x14ac:dyDescent="0.3">
      <c r="A23" s="148">
        <v>3</v>
      </c>
      <c r="B23" s="147" t="s">
        <v>64</v>
      </c>
      <c r="C23" s="178" t="s">
        <v>85</v>
      </c>
      <c r="D23" s="87"/>
      <c r="E23" s="88"/>
      <c r="F23" s="88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109">
        <v>0.252</v>
      </c>
      <c r="S23" s="108">
        <f>S22*R23</f>
        <v>2908.6281376425004</v>
      </c>
    </row>
    <row r="24" spans="1:22" ht="17.25" customHeight="1" x14ac:dyDescent="0.3">
      <c r="A24" s="81"/>
      <c r="B24" s="82" t="s">
        <v>34</v>
      </c>
      <c r="C24" s="79"/>
      <c r="D24" s="79"/>
      <c r="E24" s="80"/>
      <c r="F24" s="80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107">
        <f>S22+S23</f>
        <v>14450.803287017501</v>
      </c>
    </row>
    <row r="25" spans="1:22" ht="17.25" customHeight="1" x14ac:dyDescent="0.3">
      <c r="A25" s="81">
        <v>4</v>
      </c>
      <c r="B25" s="82" t="s">
        <v>35</v>
      </c>
      <c r="C25" s="79"/>
      <c r="D25" s="79"/>
      <c r="E25" s="80"/>
      <c r="F25" s="80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110">
        <v>1.06</v>
      </c>
      <c r="S25" s="107">
        <f>S24*R25</f>
        <v>15317.851484238552</v>
      </c>
      <c r="U25" s="52"/>
      <c r="V25" s="52"/>
    </row>
    <row r="26" spans="1:22" ht="15" customHeight="1" x14ac:dyDescent="0.3">
      <c r="A26" s="81"/>
      <c r="B26" s="90" t="s">
        <v>36</v>
      </c>
      <c r="C26" s="79"/>
      <c r="D26" s="79"/>
      <c r="E26" s="80"/>
      <c r="F26" s="80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108"/>
      <c r="U26" s="52"/>
      <c r="V26" s="52"/>
    </row>
    <row r="27" spans="1:22" ht="19.5" customHeight="1" x14ac:dyDescent="0.3">
      <c r="A27" s="81">
        <v>5</v>
      </c>
      <c r="B27" s="82" t="s">
        <v>62</v>
      </c>
      <c r="C27" s="83" t="s">
        <v>86</v>
      </c>
      <c r="D27" s="83">
        <v>1984</v>
      </c>
      <c r="E27" s="84" t="s">
        <v>32</v>
      </c>
      <c r="F27" s="85">
        <v>1.3</v>
      </c>
      <c r="G27" s="85" t="s">
        <v>32</v>
      </c>
      <c r="H27" s="85">
        <v>1.1000000000000001</v>
      </c>
      <c r="I27" s="85" t="s">
        <v>32</v>
      </c>
      <c r="J27" s="85">
        <v>1.75</v>
      </c>
      <c r="K27" s="85" t="s">
        <v>32</v>
      </c>
      <c r="L27" s="85">
        <f>C8</f>
        <v>1</v>
      </c>
      <c r="M27" s="85" t="s">
        <v>19</v>
      </c>
      <c r="N27" s="85"/>
      <c r="O27" s="199"/>
      <c r="P27" s="199"/>
      <c r="Q27" s="70"/>
      <c r="R27" s="106"/>
      <c r="S27" s="107">
        <f>D27*F27*H27*J27*L27</f>
        <v>4964.9600000000009</v>
      </c>
      <c r="U27" s="52"/>
      <c r="V27" s="52"/>
    </row>
    <row r="28" spans="1:22" ht="15.75" x14ac:dyDescent="0.3">
      <c r="A28" s="81"/>
      <c r="B28" s="86" t="s">
        <v>37</v>
      </c>
      <c r="C28" s="79"/>
      <c r="D28" s="79"/>
      <c r="E28" s="80"/>
      <c r="F28" s="80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107">
        <f>S27</f>
        <v>4964.9600000000009</v>
      </c>
    </row>
    <row r="29" spans="1:22" ht="15.75" x14ac:dyDescent="0.3">
      <c r="A29" s="81"/>
      <c r="B29" s="74" t="s">
        <v>38</v>
      </c>
      <c r="C29" s="79"/>
      <c r="D29" s="79"/>
      <c r="E29" s="80"/>
      <c r="F29" s="80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107">
        <f>S25+S28</f>
        <v>20282.811484238555</v>
      </c>
    </row>
    <row r="30" spans="1:22" ht="19.5" customHeight="1" x14ac:dyDescent="0.3">
      <c r="A30" s="81">
        <v>6</v>
      </c>
      <c r="B30" s="82" t="s">
        <v>39</v>
      </c>
      <c r="C30" s="79"/>
      <c r="D30" s="79"/>
      <c r="E30" s="80"/>
      <c r="F30" s="80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110">
        <v>3.93</v>
      </c>
      <c r="S30" s="107">
        <f>S29*R30</f>
        <v>79711.449133057526</v>
      </c>
      <c r="T30" s="54"/>
      <c r="U30" s="52"/>
    </row>
    <row r="31" spans="1:22" ht="15.75" x14ac:dyDescent="0.3">
      <c r="A31" s="81"/>
      <c r="B31" s="74" t="s">
        <v>40</v>
      </c>
      <c r="C31" s="79"/>
      <c r="D31" s="92"/>
      <c r="E31" s="93"/>
      <c r="F31" s="93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>
        <v>0.18</v>
      </c>
      <c r="S31" s="107">
        <f>S30*R31</f>
        <v>14348.060843950354</v>
      </c>
      <c r="U31" s="53"/>
      <c r="V31" s="53"/>
    </row>
    <row r="32" spans="1:22" ht="15.75" x14ac:dyDescent="0.3">
      <c r="A32" s="111"/>
      <c r="B32" s="75" t="s">
        <v>41</v>
      </c>
      <c r="C32" s="94"/>
      <c r="D32" s="94"/>
      <c r="E32" s="95"/>
      <c r="F32" s="95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112">
        <f>S30+S31</f>
        <v>94059.509977007881</v>
      </c>
    </row>
    <row r="33" spans="1:34" ht="21" customHeight="1" x14ac:dyDescent="0.3">
      <c r="A33" s="70"/>
      <c r="B33" s="69"/>
      <c r="C33" s="73"/>
      <c r="D33" s="73"/>
      <c r="E33" s="71"/>
      <c r="F33" s="71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113"/>
    </row>
    <row r="34" spans="1:34" ht="14.25" customHeight="1" x14ac:dyDescent="0.3">
      <c r="B34" s="114" t="s">
        <v>88</v>
      </c>
      <c r="C34" s="70"/>
      <c r="D34" s="101"/>
      <c r="E34" s="103"/>
      <c r="F34" s="10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113"/>
    </row>
    <row r="35" spans="1:34" ht="13.5" customHeight="1" x14ac:dyDescent="0.3">
      <c r="A35" s="115"/>
      <c r="B35" s="116"/>
      <c r="C35" s="101"/>
      <c r="D35" s="101"/>
      <c r="E35" s="103"/>
      <c r="F35" s="10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113"/>
    </row>
    <row r="36" spans="1:34" ht="17.25" customHeight="1" x14ac:dyDescent="0.25">
      <c r="A36" s="117" t="s">
        <v>42</v>
      </c>
      <c r="B36" s="118"/>
      <c r="C36" s="119"/>
      <c r="D36" s="119"/>
      <c r="E36" s="120"/>
      <c r="F36" s="120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21"/>
      <c r="T36" s="122"/>
      <c r="U36" s="122"/>
      <c r="V36" s="51"/>
      <c r="W36" s="51"/>
      <c r="X36" s="51"/>
      <c r="Y36" s="51"/>
      <c r="Z36" s="51"/>
      <c r="AA36" s="51"/>
      <c r="AB36" s="51"/>
      <c r="AC36" s="51"/>
      <c r="AD36" s="51"/>
      <c r="AE36" s="55"/>
    </row>
    <row r="37" spans="1:34" ht="14.25" x14ac:dyDescent="0.25">
      <c r="A37" s="117">
        <v>1.3</v>
      </c>
      <c r="B37" s="123" t="s">
        <v>43</v>
      </c>
      <c r="C37" s="124"/>
      <c r="D37" s="124"/>
      <c r="E37" s="125"/>
      <c r="F37" s="125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7"/>
      <c r="S37" s="127"/>
      <c r="T37" s="122"/>
      <c r="U37" s="122"/>
      <c r="V37" s="51"/>
      <c r="W37" s="51"/>
      <c r="X37" s="51"/>
      <c r="Y37" s="51"/>
      <c r="Z37" s="51"/>
      <c r="AA37" s="51"/>
      <c r="AB37" s="51"/>
      <c r="AC37" s="51"/>
      <c r="AD37" s="51"/>
      <c r="AE37" s="55"/>
    </row>
    <row r="38" spans="1:34" ht="14.25" x14ac:dyDescent="0.25">
      <c r="A38" s="117">
        <v>0.85</v>
      </c>
      <c r="B38" s="123" t="s">
        <v>44</v>
      </c>
      <c r="C38" s="124"/>
      <c r="D38" s="124"/>
      <c r="E38" s="128"/>
      <c r="F38" s="128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19"/>
      <c r="S38" s="119"/>
      <c r="T38" s="122"/>
      <c r="U38" s="122"/>
      <c r="V38" s="51"/>
      <c r="W38" s="51"/>
      <c r="X38" s="51"/>
      <c r="Y38" s="51"/>
      <c r="Z38" s="51"/>
      <c r="AA38" s="51"/>
      <c r="AB38" s="51"/>
      <c r="AC38" s="51"/>
      <c r="AD38" s="51"/>
      <c r="AE38" s="55"/>
    </row>
    <row r="39" spans="1:34" ht="15.75" x14ac:dyDescent="0.25">
      <c r="A39" s="117">
        <v>1.3</v>
      </c>
      <c r="B39" s="123" t="s">
        <v>53</v>
      </c>
      <c r="C39" s="129"/>
      <c r="D39" s="129"/>
      <c r="E39" s="130"/>
      <c r="F39" s="130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56"/>
      <c r="S39" s="56"/>
      <c r="T39" s="56"/>
      <c r="U39" s="56"/>
      <c r="V39" s="56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7"/>
      <c r="AH39" s="58"/>
    </row>
    <row r="40" spans="1:34" ht="14.25" x14ac:dyDescent="0.25">
      <c r="A40" s="117">
        <v>1.1000000000000001</v>
      </c>
      <c r="B40" s="123" t="s">
        <v>45</v>
      </c>
      <c r="C40" s="124"/>
      <c r="D40" s="124"/>
      <c r="E40" s="128"/>
      <c r="F40" s="128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19"/>
      <c r="S40" s="119"/>
      <c r="T40" s="122"/>
      <c r="U40" s="122"/>
      <c r="V40" s="51"/>
      <c r="W40" s="51"/>
      <c r="X40" s="51"/>
      <c r="Y40" s="51"/>
      <c r="Z40" s="51"/>
      <c r="AA40" s="51"/>
      <c r="AB40" s="51"/>
      <c r="AC40" s="51"/>
      <c r="AD40" s="57"/>
      <c r="AE40" s="58"/>
    </row>
    <row r="41" spans="1:34" ht="14.25" x14ac:dyDescent="0.25">
      <c r="A41" s="117">
        <v>1.75</v>
      </c>
      <c r="B41" s="123" t="s">
        <v>46</v>
      </c>
      <c r="C41" s="124"/>
      <c r="D41" s="124"/>
      <c r="E41" s="128"/>
      <c r="F41" s="128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19"/>
      <c r="S41" s="119"/>
      <c r="T41" s="122"/>
      <c r="U41" s="122"/>
      <c r="V41" s="51"/>
      <c r="W41" s="51"/>
      <c r="X41" s="51"/>
      <c r="Y41" s="51"/>
      <c r="Z41" s="51"/>
      <c r="AA41" s="51"/>
      <c r="AB41" s="51"/>
      <c r="AC41" s="51"/>
      <c r="AD41" s="57"/>
      <c r="AE41" s="58"/>
    </row>
    <row r="42" spans="1:34" ht="14.25" x14ac:dyDescent="0.25">
      <c r="A42" s="117">
        <v>1.55</v>
      </c>
      <c r="B42" s="123" t="s">
        <v>47</v>
      </c>
      <c r="C42" s="131"/>
      <c r="D42" s="131"/>
      <c r="E42" s="132"/>
      <c r="F42" s="132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3"/>
      <c r="S42" s="133"/>
      <c r="T42" s="134"/>
      <c r="U42" s="134"/>
    </row>
    <row r="43" spans="1:34" ht="14.25" x14ac:dyDescent="0.25">
      <c r="A43" s="117">
        <v>3.93</v>
      </c>
      <c r="B43" s="135" t="s">
        <v>87</v>
      </c>
      <c r="C43" s="136"/>
      <c r="D43" s="137"/>
      <c r="E43" s="128"/>
      <c r="F43" s="128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19"/>
      <c r="S43" s="119"/>
      <c r="T43" s="138"/>
      <c r="U43" s="138"/>
      <c r="V43" s="59"/>
      <c r="W43" s="59"/>
      <c r="X43" s="59"/>
      <c r="Y43" s="59"/>
      <c r="Z43" s="59"/>
      <c r="AA43" s="59"/>
      <c r="AB43" s="60"/>
      <c r="AC43" s="60"/>
      <c r="AD43" s="60"/>
      <c r="AE43" s="61"/>
    </row>
    <row r="44" spans="1:34" ht="14.25" x14ac:dyDescent="0.25">
      <c r="A44" s="117"/>
      <c r="B44" s="135"/>
      <c r="C44" s="136"/>
      <c r="D44" s="137"/>
      <c r="E44" s="128"/>
      <c r="F44" s="128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19"/>
      <c r="S44" s="119"/>
      <c r="T44" s="138"/>
      <c r="U44" s="138"/>
      <c r="V44" s="59"/>
      <c r="W44" s="59"/>
      <c r="X44" s="59"/>
      <c r="Y44" s="59"/>
      <c r="Z44" s="59"/>
      <c r="AA44" s="59"/>
      <c r="AB44" s="60"/>
      <c r="AC44" s="60"/>
      <c r="AD44" s="60"/>
      <c r="AE44" s="61"/>
    </row>
    <row r="45" spans="1:34" ht="14.25" x14ac:dyDescent="0.25">
      <c r="A45" s="117"/>
      <c r="B45" s="135"/>
      <c r="C45" s="136"/>
      <c r="D45" s="137"/>
      <c r="E45" s="128"/>
      <c r="F45" s="128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19"/>
      <c r="S45" s="119"/>
      <c r="T45" s="138"/>
      <c r="U45" s="138"/>
      <c r="V45" s="59"/>
      <c r="W45" s="59"/>
      <c r="X45" s="59"/>
      <c r="Y45" s="59"/>
      <c r="Z45" s="59"/>
      <c r="AA45" s="59"/>
      <c r="AB45" s="60"/>
      <c r="AC45" s="60"/>
      <c r="AD45" s="60"/>
      <c r="AE45" s="61"/>
    </row>
    <row r="46" spans="1:34" ht="16.5" x14ac:dyDescent="0.2">
      <c r="B46" s="68"/>
    </row>
    <row r="47" spans="1:34" ht="15" x14ac:dyDescent="0.2">
      <c r="B47" s="38"/>
    </row>
    <row r="49" spans="1:23" x14ac:dyDescent="0.2">
      <c r="B49" s="62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3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"/>
      <c r="S51" s="6"/>
      <c r="T51" s="6"/>
      <c r="U51" s="6"/>
      <c r="V51" s="6"/>
      <c r="W51" s="6"/>
    </row>
    <row r="52" spans="1:23" ht="27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"/>
      <c r="S52" s="6"/>
      <c r="T52" s="6"/>
      <c r="U52" s="6"/>
      <c r="V52" s="6"/>
      <c r="W52" s="6"/>
    </row>
    <row r="53" spans="1:23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"/>
      <c r="S53" s="64"/>
      <c r="T53" s="6"/>
      <c r="U53" s="6"/>
      <c r="V53" s="6"/>
      <c r="W53" s="6"/>
    </row>
    <row r="54" spans="1:23" x14ac:dyDescent="0.2">
      <c r="B54" s="6"/>
      <c r="C54" s="6"/>
      <c r="D54" s="6"/>
      <c r="E54" s="65"/>
      <c r="F54" s="65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5"/>
      <c r="F55" s="65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4"/>
      <c r="T55" s="6"/>
      <c r="U55" s="6"/>
      <c r="V55" s="6"/>
      <c r="W55" s="6"/>
    </row>
    <row r="56" spans="1:23" x14ac:dyDescent="0.2">
      <c r="B56" s="6"/>
      <c r="C56" s="6"/>
      <c r="D56" s="6"/>
      <c r="E56" s="65"/>
      <c r="F56" s="65"/>
      <c r="G56" s="6"/>
      <c r="H56" s="64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5"/>
      <c r="F57" s="65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5"/>
      <c r="F58" s="65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64"/>
  <sheetViews>
    <sheetView tabSelected="1" view="pageBreakPreview" topLeftCell="A24" zoomScaleNormal="100" zoomScaleSheetLayoutView="100" workbookViewId="0">
      <selection activeCell="A6" sqref="A6:XFD10"/>
    </sheetView>
  </sheetViews>
  <sheetFormatPr defaultRowHeight="12.75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16" t="s">
        <v>84</v>
      </c>
      <c r="D1" s="217"/>
      <c r="E1" s="217"/>
      <c r="F1" s="217"/>
    </row>
    <row r="2" spans="1:256" ht="15.75" hidden="1" customHeight="1" x14ac:dyDescent="0.25">
      <c r="C2" s="218" t="s">
        <v>83</v>
      </c>
      <c r="D2" s="217"/>
      <c r="E2" s="217"/>
      <c r="F2" s="217"/>
    </row>
    <row r="3" spans="1:256" ht="38.25" hidden="1" customHeight="1" x14ac:dyDescent="0.25">
      <c r="D3" s="184" t="s">
        <v>82</v>
      </c>
      <c r="E3" s="183"/>
      <c r="F3" s="183"/>
    </row>
    <row r="4" spans="1:256" ht="28.5" hidden="1" customHeight="1" x14ac:dyDescent="0.25">
      <c r="D4" s="184" t="s">
        <v>81</v>
      </c>
      <c r="E4" s="183"/>
      <c r="F4" s="183"/>
    </row>
    <row r="5" spans="1:256" ht="18" hidden="1" customHeight="1" x14ac:dyDescent="0.2">
      <c r="F5" s="177"/>
    </row>
    <row r="6" spans="1:256" ht="18" customHeight="1" x14ac:dyDescent="0.2">
      <c r="F6" s="177"/>
    </row>
    <row r="7" spans="1:256" ht="18" customHeight="1" x14ac:dyDescent="0.3">
      <c r="A7" s="219" t="s">
        <v>100</v>
      </c>
      <c r="B7" s="219"/>
      <c r="C7" s="219"/>
      <c r="D7" s="219"/>
      <c r="E7" s="219"/>
      <c r="F7" s="219"/>
      <c r="G7" s="97"/>
      <c r="H7" s="1"/>
      <c r="I7" s="1"/>
      <c r="J7" s="1"/>
      <c r="K7" s="1"/>
      <c r="L7" s="1"/>
      <c r="M7" s="1"/>
      <c r="N7" s="1"/>
      <c r="O7" s="1"/>
      <c r="P7" s="1"/>
      <c r="Q7" s="215"/>
      <c r="R7" s="215"/>
      <c r="S7" s="215"/>
      <c r="T7" s="215"/>
      <c r="U7" s="215"/>
      <c r="V7" s="215"/>
      <c r="W7" s="1"/>
      <c r="X7" s="1"/>
      <c r="Y7" s="1"/>
      <c r="Z7" s="1"/>
      <c r="AA7" s="1"/>
      <c r="AB7" s="1"/>
      <c r="AC7" s="1"/>
      <c r="AD7" s="1"/>
      <c r="AE7" s="1"/>
      <c r="AF7" s="1"/>
      <c r="AG7" s="215"/>
      <c r="AH7" s="215"/>
      <c r="AI7" s="215"/>
      <c r="AJ7" s="215"/>
      <c r="AK7" s="215"/>
      <c r="AL7" s="215"/>
      <c r="AM7" s="1"/>
      <c r="AN7" s="1"/>
      <c r="AO7" s="1"/>
      <c r="AP7" s="1"/>
      <c r="AQ7" s="1"/>
      <c r="AR7" s="1"/>
      <c r="AS7" s="1"/>
      <c r="AT7" s="1"/>
      <c r="AU7" s="1"/>
      <c r="AV7" s="1"/>
      <c r="AW7" s="215" t="s">
        <v>0</v>
      </c>
      <c r="AX7" s="215"/>
      <c r="AY7" s="215"/>
      <c r="AZ7" s="215"/>
      <c r="BA7" s="215"/>
      <c r="BB7" s="215"/>
      <c r="BC7" s="1"/>
      <c r="BD7" s="1"/>
      <c r="BE7" s="1"/>
      <c r="BF7" s="1"/>
      <c r="BG7" s="1"/>
      <c r="BH7" s="1"/>
      <c r="BI7" s="1"/>
      <c r="BJ7" s="1"/>
      <c r="BK7" s="1"/>
      <c r="BL7" s="1"/>
      <c r="BM7" s="215" t="s">
        <v>0</v>
      </c>
      <c r="BN7" s="215"/>
      <c r="BO7" s="215"/>
      <c r="BP7" s="215"/>
      <c r="BQ7" s="215"/>
      <c r="BR7" s="215"/>
      <c r="BS7" s="1"/>
      <c r="BT7" s="1"/>
      <c r="BU7" s="1"/>
      <c r="BV7" s="1"/>
      <c r="BW7" s="1"/>
      <c r="BX7" s="1"/>
      <c r="BY7" s="1"/>
      <c r="BZ7" s="1"/>
      <c r="CA7" s="1"/>
      <c r="CB7" s="1"/>
      <c r="CC7" s="215" t="s">
        <v>0</v>
      </c>
      <c r="CD7" s="215"/>
      <c r="CE7" s="215"/>
      <c r="CF7" s="215"/>
      <c r="CG7" s="215"/>
      <c r="CH7" s="215"/>
      <c r="CI7" s="1"/>
      <c r="CJ7" s="1"/>
      <c r="CK7" s="1"/>
      <c r="CL7" s="1"/>
      <c r="CM7" s="1"/>
      <c r="CN7" s="1"/>
      <c r="CO7" s="1"/>
      <c r="CP7" s="1"/>
      <c r="CQ7" s="1"/>
      <c r="CR7" s="1"/>
      <c r="CS7" s="215" t="s">
        <v>0</v>
      </c>
      <c r="CT7" s="215"/>
      <c r="CU7" s="215"/>
      <c r="CV7" s="215"/>
      <c r="CW7" s="215"/>
      <c r="CX7" s="215"/>
      <c r="CY7" s="1"/>
      <c r="CZ7" s="1"/>
      <c r="DA7" s="1"/>
      <c r="DB7" s="1"/>
      <c r="DC7" s="1"/>
      <c r="DD7" s="1"/>
      <c r="DE7" s="1"/>
      <c r="DF7" s="1"/>
      <c r="DG7" s="1"/>
      <c r="DH7" s="1"/>
      <c r="DI7" s="215" t="s">
        <v>0</v>
      </c>
      <c r="DJ7" s="215"/>
      <c r="DK7" s="215"/>
      <c r="DL7" s="215"/>
      <c r="DM7" s="215"/>
      <c r="DN7" s="215"/>
      <c r="DO7" s="1"/>
      <c r="DP7" s="1"/>
      <c r="DQ7" s="1"/>
      <c r="DR7" s="1"/>
      <c r="DS7" s="1"/>
      <c r="DT7" s="1"/>
      <c r="DU7" s="1"/>
      <c r="DV7" s="1"/>
      <c r="DW7" s="1"/>
      <c r="DX7" s="1"/>
      <c r="DY7" s="215" t="s">
        <v>0</v>
      </c>
      <c r="DZ7" s="215"/>
      <c r="EA7" s="215"/>
      <c r="EB7" s="215"/>
      <c r="EC7" s="215"/>
      <c r="ED7" s="215"/>
      <c r="EE7" s="1"/>
      <c r="EF7" s="1"/>
      <c r="EG7" s="1"/>
      <c r="EH7" s="1"/>
      <c r="EI7" s="1"/>
      <c r="EJ7" s="1"/>
      <c r="EK7" s="1"/>
      <c r="EL7" s="1"/>
      <c r="EM7" s="1"/>
      <c r="EN7" s="1"/>
      <c r="EO7" s="215" t="s">
        <v>0</v>
      </c>
      <c r="EP7" s="215"/>
      <c r="EQ7" s="215"/>
      <c r="ER7" s="215"/>
      <c r="ES7" s="215"/>
      <c r="ET7" s="215"/>
      <c r="EU7" s="1"/>
      <c r="EV7" s="1"/>
      <c r="EW7" s="1"/>
      <c r="EX7" s="1"/>
      <c r="EY7" s="1"/>
      <c r="EZ7" s="1"/>
      <c r="FA7" s="1"/>
      <c r="FB7" s="1"/>
      <c r="FC7" s="1"/>
      <c r="FD7" s="1"/>
      <c r="FE7" s="215" t="s">
        <v>0</v>
      </c>
      <c r="FF7" s="215"/>
      <c r="FG7" s="215"/>
      <c r="FH7" s="215"/>
      <c r="FI7" s="215"/>
      <c r="FJ7" s="215"/>
      <c r="FK7" s="1"/>
      <c r="FL7" s="1"/>
      <c r="FM7" s="1"/>
      <c r="FN7" s="1"/>
      <c r="FO7" s="1"/>
      <c r="FP7" s="1"/>
      <c r="FQ7" s="1"/>
      <c r="FR7" s="1"/>
      <c r="FS7" s="1"/>
      <c r="FT7" s="1"/>
      <c r="FU7" s="215" t="s">
        <v>0</v>
      </c>
      <c r="FV7" s="215"/>
      <c r="FW7" s="215"/>
      <c r="FX7" s="215"/>
      <c r="FY7" s="215"/>
      <c r="FZ7" s="215"/>
      <c r="GA7" s="1"/>
      <c r="GB7" s="1"/>
      <c r="GC7" s="1"/>
      <c r="GD7" s="1"/>
      <c r="GE7" s="1"/>
      <c r="GF7" s="1"/>
      <c r="GG7" s="1"/>
      <c r="GH7" s="1"/>
      <c r="GI7" s="1"/>
      <c r="GJ7" s="1"/>
      <c r="GK7" s="215" t="s">
        <v>0</v>
      </c>
      <c r="GL7" s="215"/>
      <c r="GM7" s="215"/>
      <c r="GN7" s="215"/>
      <c r="GO7" s="215"/>
      <c r="GP7" s="215"/>
      <c r="GQ7" s="1"/>
      <c r="GR7" s="1"/>
      <c r="GS7" s="1"/>
      <c r="GT7" s="1"/>
      <c r="GU7" s="1"/>
      <c r="GV7" s="1"/>
      <c r="GW7" s="1"/>
      <c r="GX7" s="1"/>
      <c r="GY7" s="1"/>
      <c r="GZ7" s="1"/>
      <c r="HA7" s="215" t="s">
        <v>0</v>
      </c>
      <c r="HB7" s="215"/>
      <c r="HC7" s="215"/>
      <c r="HD7" s="215"/>
      <c r="HE7" s="215"/>
      <c r="HF7" s="215"/>
      <c r="HG7" s="1"/>
      <c r="HH7" s="1"/>
      <c r="HI7" s="1"/>
      <c r="HJ7" s="1"/>
      <c r="HK7" s="1"/>
      <c r="HL7" s="1"/>
      <c r="HM7" s="1"/>
      <c r="HN7" s="1"/>
      <c r="HO7" s="1"/>
      <c r="HP7" s="1"/>
      <c r="HQ7" s="215" t="s">
        <v>0</v>
      </c>
      <c r="HR7" s="215"/>
      <c r="HS7" s="215"/>
      <c r="HT7" s="215"/>
      <c r="HU7" s="215"/>
      <c r="HV7" s="215"/>
      <c r="HW7" s="1"/>
      <c r="HX7" s="1"/>
      <c r="HY7" s="1"/>
      <c r="HZ7" s="1"/>
      <c r="IA7" s="1"/>
      <c r="IB7" s="1"/>
      <c r="IC7" s="1"/>
      <c r="ID7" s="1"/>
      <c r="IE7" s="1"/>
      <c r="IF7" s="1"/>
      <c r="IG7" s="215"/>
      <c r="IH7" s="215"/>
      <c r="II7" s="215"/>
      <c r="IJ7" s="215"/>
      <c r="IK7" s="215"/>
      <c r="IL7" s="215"/>
      <c r="IM7" s="1"/>
      <c r="IN7" s="1"/>
      <c r="IO7" s="1"/>
      <c r="IP7" s="1"/>
      <c r="IQ7" s="1"/>
      <c r="IR7" s="1"/>
      <c r="IS7" s="1"/>
      <c r="IT7" s="1"/>
      <c r="IU7" s="1"/>
      <c r="IV7" s="1"/>
    </row>
    <row r="8" spans="1:256" ht="18" customHeight="1" x14ac:dyDescent="0.3">
      <c r="A8" s="219" t="s">
        <v>80</v>
      </c>
      <c r="B8" s="219"/>
      <c r="C8" s="219"/>
      <c r="D8" s="219"/>
      <c r="E8" s="219"/>
      <c r="F8" s="219"/>
      <c r="G8" s="97"/>
      <c r="H8" s="1"/>
      <c r="I8" s="1"/>
      <c r="J8" s="1"/>
      <c r="K8" s="1"/>
      <c r="L8" s="1"/>
      <c r="M8" s="1"/>
      <c r="N8" s="1"/>
      <c r="O8" s="1"/>
      <c r="P8" s="1"/>
      <c r="Q8" s="215"/>
      <c r="R8" s="215"/>
      <c r="S8" s="215"/>
      <c r="T8" s="215"/>
      <c r="U8" s="215"/>
      <c r="V8" s="215"/>
      <c r="W8" s="1"/>
      <c r="X8" s="1"/>
      <c r="Y8" s="1"/>
      <c r="Z8" s="1"/>
      <c r="AA8" s="1"/>
      <c r="AB8" s="1"/>
      <c r="AC8" s="1"/>
      <c r="AD8" s="1"/>
      <c r="AE8" s="1"/>
      <c r="AF8" s="1"/>
      <c r="AG8" s="215"/>
      <c r="AH8" s="215"/>
      <c r="AI8" s="215"/>
      <c r="AJ8" s="215"/>
      <c r="AK8" s="215"/>
      <c r="AL8" s="215"/>
      <c r="AM8" s="1"/>
      <c r="AN8" s="1"/>
      <c r="AO8" s="1"/>
      <c r="AP8" s="1"/>
      <c r="AQ8" s="1"/>
      <c r="AR8" s="1"/>
      <c r="AS8" s="1"/>
      <c r="AT8" s="1"/>
      <c r="AU8" s="1"/>
      <c r="AV8" s="1"/>
      <c r="AW8" s="215" t="s">
        <v>1</v>
      </c>
      <c r="AX8" s="215"/>
      <c r="AY8" s="215"/>
      <c r="AZ8" s="215"/>
      <c r="BA8" s="215"/>
      <c r="BB8" s="215"/>
      <c r="BC8" s="1"/>
      <c r="BD8" s="1"/>
      <c r="BE8" s="1"/>
      <c r="BF8" s="1"/>
      <c r="BG8" s="1"/>
      <c r="BH8" s="1"/>
      <c r="BI8" s="1"/>
      <c r="BJ8" s="1"/>
      <c r="BK8" s="1"/>
      <c r="BL8" s="1"/>
      <c r="BM8" s="215" t="s">
        <v>1</v>
      </c>
      <c r="BN8" s="215"/>
      <c r="BO8" s="215"/>
      <c r="BP8" s="215"/>
      <c r="BQ8" s="215"/>
      <c r="BR8" s="215"/>
      <c r="BS8" s="1"/>
      <c r="BT8" s="1"/>
      <c r="BU8" s="1"/>
      <c r="BV8" s="1"/>
      <c r="BW8" s="1"/>
      <c r="BX8" s="1"/>
      <c r="BY8" s="1"/>
      <c r="BZ8" s="1"/>
      <c r="CA8" s="1"/>
      <c r="CB8" s="1"/>
      <c r="CC8" s="215" t="s">
        <v>1</v>
      </c>
      <c r="CD8" s="215"/>
      <c r="CE8" s="215"/>
      <c r="CF8" s="215"/>
      <c r="CG8" s="215"/>
      <c r="CH8" s="215"/>
      <c r="CI8" s="1"/>
      <c r="CJ8" s="1"/>
      <c r="CK8" s="1"/>
      <c r="CL8" s="1"/>
      <c r="CM8" s="1"/>
      <c r="CN8" s="1"/>
      <c r="CO8" s="1"/>
      <c r="CP8" s="1"/>
      <c r="CQ8" s="1"/>
      <c r="CR8" s="1"/>
      <c r="CS8" s="215" t="s">
        <v>1</v>
      </c>
      <c r="CT8" s="215"/>
      <c r="CU8" s="215"/>
      <c r="CV8" s="215"/>
      <c r="CW8" s="215"/>
      <c r="CX8" s="215"/>
      <c r="CY8" s="1"/>
      <c r="CZ8" s="1"/>
      <c r="DA8" s="1"/>
      <c r="DB8" s="1"/>
      <c r="DC8" s="1"/>
      <c r="DD8" s="1"/>
      <c r="DE8" s="1"/>
      <c r="DF8" s="1"/>
      <c r="DG8" s="1"/>
      <c r="DH8" s="1"/>
      <c r="DI8" s="215" t="s">
        <v>1</v>
      </c>
      <c r="DJ8" s="215"/>
      <c r="DK8" s="215"/>
      <c r="DL8" s="215"/>
      <c r="DM8" s="215"/>
      <c r="DN8" s="215"/>
      <c r="DO8" s="1"/>
      <c r="DP8" s="1"/>
      <c r="DQ8" s="1"/>
      <c r="DR8" s="1"/>
      <c r="DS8" s="1"/>
      <c r="DT8" s="1"/>
      <c r="DU8" s="1"/>
      <c r="DV8" s="1"/>
      <c r="DW8" s="1"/>
      <c r="DX8" s="1"/>
      <c r="DY8" s="215" t="s">
        <v>1</v>
      </c>
      <c r="DZ8" s="215"/>
      <c r="EA8" s="215"/>
      <c r="EB8" s="215"/>
      <c r="EC8" s="215"/>
      <c r="ED8" s="215"/>
      <c r="EE8" s="1"/>
      <c r="EF8" s="1"/>
      <c r="EG8" s="1"/>
      <c r="EH8" s="1"/>
      <c r="EI8" s="1"/>
      <c r="EJ8" s="1"/>
      <c r="EK8" s="1"/>
      <c r="EL8" s="1"/>
      <c r="EM8" s="1"/>
      <c r="EN8" s="1"/>
      <c r="EO8" s="215" t="s">
        <v>1</v>
      </c>
      <c r="EP8" s="215"/>
      <c r="EQ8" s="215"/>
      <c r="ER8" s="215"/>
      <c r="ES8" s="215"/>
      <c r="ET8" s="215"/>
      <c r="EU8" s="1"/>
      <c r="EV8" s="1"/>
      <c r="EW8" s="1"/>
      <c r="EX8" s="1"/>
      <c r="EY8" s="1"/>
      <c r="EZ8" s="1"/>
      <c r="FA8" s="1"/>
      <c r="FB8" s="1"/>
      <c r="FC8" s="1"/>
      <c r="FD8" s="1"/>
      <c r="FE8" s="215" t="s">
        <v>1</v>
      </c>
      <c r="FF8" s="215"/>
      <c r="FG8" s="215"/>
      <c r="FH8" s="215"/>
      <c r="FI8" s="215"/>
      <c r="FJ8" s="215"/>
      <c r="FK8" s="1"/>
      <c r="FL8" s="1"/>
      <c r="FM8" s="1"/>
      <c r="FN8" s="1"/>
      <c r="FO8" s="1"/>
      <c r="FP8" s="1"/>
      <c r="FQ8" s="1"/>
      <c r="FR8" s="1"/>
      <c r="FS8" s="1"/>
      <c r="FT8" s="1"/>
      <c r="FU8" s="215" t="s">
        <v>1</v>
      </c>
      <c r="FV8" s="215"/>
      <c r="FW8" s="215"/>
      <c r="FX8" s="215"/>
      <c r="FY8" s="215"/>
      <c r="FZ8" s="215"/>
      <c r="GA8" s="1"/>
      <c r="GB8" s="1"/>
      <c r="GC8" s="1"/>
      <c r="GD8" s="1"/>
      <c r="GE8" s="1"/>
      <c r="GF8" s="1"/>
      <c r="GG8" s="1"/>
      <c r="GH8" s="1"/>
      <c r="GI8" s="1"/>
      <c r="GJ8" s="1"/>
      <c r="GK8" s="215" t="s">
        <v>1</v>
      </c>
      <c r="GL8" s="215"/>
      <c r="GM8" s="215"/>
      <c r="GN8" s="215"/>
      <c r="GO8" s="215"/>
      <c r="GP8" s="215"/>
      <c r="GQ8" s="1"/>
      <c r="GR8" s="1"/>
      <c r="GS8" s="1"/>
      <c r="GT8" s="1"/>
      <c r="GU8" s="1"/>
      <c r="GV8" s="1"/>
      <c r="GW8" s="1"/>
      <c r="GX8" s="1"/>
      <c r="GY8" s="1"/>
      <c r="GZ8" s="1"/>
      <c r="HA8" s="215" t="s">
        <v>1</v>
      </c>
      <c r="HB8" s="215"/>
      <c r="HC8" s="215"/>
      <c r="HD8" s="215"/>
      <c r="HE8" s="215"/>
      <c r="HF8" s="215"/>
      <c r="HG8" s="1"/>
      <c r="HH8" s="1"/>
      <c r="HI8" s="1"/>
      <c r="HJ8" s="1"/>
      <c r="HK8" s="1"/>
      <c r="HL8" s="1"/>
      <c r="HM8" s="1"/>
      <c r="HN8" s="1"/>
      <c r="HO8" s="1"/>
      <c r="HP8" s="1"/>
      <c r="HQ8" s="215" t="s">
        <v>1</v>
      </c>
      <c r="HR8" s="215"/>
      <c r="HS8" s="215"/>
      <c r="HT8" s="215"/>
      <c r="HU8" s="215"/>
      <c r="HV8" s="215"/>
      <c r="HW8" s="1"/>
      <c r="HX8" s="1"/>
      <c r="HY8" s="1"/>
      <c r="HZ8" s="1"/>
      <c r="IA8" s="1"/>
      <c r="IB8" s="1"/>
      <c r="IC8" s="1"/>
      <c r="ID8" s="1"/>
      <c r="IE8" s="1"/>
      <c r="IF8" s="1"/>
      <c r="IG8" s="215"/>
      <c r="IH8" s="215"/>
      <c r="II8" s="215"/>
      <c r="IJ8" s="215"/>
      <c r="IK8" s="215"/>
      <c r="IL8" s="215"/>
      <c r="IM8" s="1"/>
      <c r="IN8" s="1"/>
      <c r="IO8" s="1"/>
      <c r="IP8" s="1"/>
      <c r="IQ8" s="1"/>
      <c r="IR8" s="1"/>
      <c r="IS8" s="1"/>
      <c r="IT8" s="1"/>
      <c r="IU8" s="1"/>
      <c r="IV8" s="1"/>
    </row>
    <row r="9" spans="1:256" ht="18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7"/>
      <c r="AJ9" s="197"/>
      <c r="AK9" s="197"/>
      <c r="AL9" s="197"/>
      <c r="AM9" s="197"/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7"/>
      <c r="BF9" s="197"/>
      <c r="BG9" s="197"/>
      <c r="BH9" s="197"/>
      <c r="BI9" s="197"/>
      <c r="BJ9" s="197"/>
      <c r="BK9" s="197"/>
      <c r="BL9" s="197"/>
      <c r="BM9" s="197"/>
      <c r="BN9" s="197"/>
      <c r="BO9" s="197"/>
      <c r="BP9" s="197"/>
      <c r="BQ9" s="197"/>
      <c r="BR9" s="197"/>
      <c r="BS9" s="197"/>
      <c r="BT9" s="197"/>
      <c r="BU9" s="197"/>
      <c r="BV9" s="197"/>
      <c r="BW9" s="197"/>
      <c r="BX9" s="197"/>
      <c r="BY9" s="197"/>
      <c r="BZ9" s="197"/>
      <c r="CA9" s="197"/>
      <c r="CB9" s="197"/>
      <c r="CC9" s="197"/>
      <c r="CD9" s="197"/>
      <c r="CE9" s="197"/>
      <c r="CF9" s="197"/>
      <c r="CG9" s="197"/>
      <c r="CH9" s="197"/>
      <c r="CI9" s="197"/>
      <c r="CJ9" s="197"/>
      <c r="CK9" s="197"/>
      <c r="CL9" s="197"/>
      <c r="CM9" s="197"/>
      <c r="CN9" s="197"/>
      <c r="CO9" s="197"/>
      <c r="CP9" s="197"/>
      <c r="CQ9" s="197"/>
      <c r="CR9" s="197"/>
      <c r="CS9" s="197"/>
      <c r="CT9" s="197"/>
      <c r="CU9" s="197"/>
      <c r="CV9" s="197"/>
      <c r="CW9" s="197"/>
      <c r="CX9" s="197"/>
      <c r="CY9" s="197"/>
      <c r="CZ9" s="197"/>
      <c r="DA9" s="197"/>
      <c r="DB9" s="197"/>
      <c r="DC9" s="197"/>
      <c r="DD9" s="197"/>
      <c r="DE9" s="197"/>
      <c r="DF9" s="197"/>
      <c r="DG9" s="197"/>
      <c r="DH9" s="197"/>
      <c r="DI9" s="197"/>
      <c r="DJ9" s="197"/>
      <c r="DK9" s="197"/>
      <c r="DL9" s="197"/>
      <c r="DM9" s="197"/>
      <c r="DN9" s="197"/>
      <c r="DO9" s="197"/>
      <c r="DP9" s="197"/>
      <c r="DQ9" s="197"/>
      <c r="DR9" s="197"/>
      <c r="DS9" s="197"/>
      <c r="DT9" s="197"/>
      <c r="DU9" s="197"/>
      <c r="DV9" s="197"/>
      <c r="DW9" s="197"/>
      <c r="DX9" s="197"/>
      <c r="DY9" s="197"/>
      <c r="DZ9" s="197"/>
      <c r="EA9" s="197"/>
      <c r="EB9" s="197"/>
      <c r="EC9" s="197"/>
      <c r="ED9" s="197"/>
      <c r="EE9" s="197"/>
      <c r="EF9" s="197"/>
      <c r="EG9" s="197"/>
      <c r="EH9" s="197"/>
      <c r="EI9" s="197"/>
      <c r="EJ9" s="197"/>
      <c r="EK9" s="197"/>
      <c r="EL9" s="197"/>
      <c r="EM9" s="197"/>
      <c r="EN9" s="197"/>
      <c r="EO9" s="197"/>
      <c r="EP9" s="197"/>
      <c r="EQ9" s="197"/>
      <c r="ER9" s="197"/>
      <c r="ES9" s="197"/>
      <c r="ET9" s="197"/>
      <c r="EU9" s="197"/>
      <c r="EV9" s="197"/>
      <c r="EW9" s="197"/>
      <c r="EX9" s="197"/>
      <c r="EY9" s="197"/>
      <c r="EZ9" s="197"/>
      <c r="FA9" s="197"/>
      <c r="FB9" s="197"/>
      <c r="FC9" s="197"/>
      <c r="FD9" s="197"/>
      <c r="FE9" s="197"/>
      <c r="FF9" s="197"/>
      <c r="FG9" s="197"/>
      <c r="FH9" s="197"/>
      <c r="FI9" s="197"/>
      <c r="FJ9" s="197"/>
      <c r="FK9" s="197"/>
      <c r="FL9" s="197"/>
      <c r="FM9" s="197"/>
      <c r="FN9" s="197"/>
      <c r="FO9" s="197"/>
      <c r="FP9" s="197"/>
      <c r="FQ9" s="197"/>
      <c r="FR9" s="197"/>
      <c r="FS9" s="197"/>
      <c r="FT9" s="197"/>
      <c r="FU9" s="197"/>
      <c r="FV9" s="197"/>
      <c r="FW9" s="197"/>
      <c r="FX9" s="197"/>
      <c r="FY9" s="197"/>
      <c r="FZ9" s="197"/>
      <c r="GA9" s="197"/>
      <c r="GB9" s="197"/>
      <c r="GC9" s="197"/>
      <c r="GD9" s="197"/>
      <c r="GE9" s="197"/>
      <c r="GF9" s="197"/>
      <c r="GG9" s="197"/>
      <c r="GH9" s="197"/>
      <c r="GI9" s="197"/>
      <c r="GJ9" s="197"/>
      <c r="GK9" s="197"/>
      <c r="GL9" s="197"/>
      <c r="GM9" s="197"/>
      <c r="GN9" s="197"/>
      <c r="GO9" s="197"/>
      <c r="GP9" s="197"/>
      <c r="GQ9" s="197"/>
      <c r="GR9" s="197"/>
      <c r="GS9" s="197"/>
      <c r="GT9" s="197"/>
      <c r="GU9" s="197"/>
      <c r="GV9" s="197"/>
      <c r="GW9" s="197"/>
      <c r="GX9" s="197"/>
      <c r="GY9" s="197"/>
      <c r="GZ9" s="197"/>
      <c r="HA9" s="197"/>
      <c r="HB9" s="197"/>
      <c r="HC9" s="197"/>
      <c r="HD9" s="197"/>
      <c r="HE9" s="197"/>
      <c r="HF9" s="197"/>
      <c r="HG9" s="197"/>
      <c r="HH9" s="197"/>
      <c r="HI9" s="197"/>
      <c r="HJ9" s="197"/>
      <c r="HK9" s="197"/>
      <c r="HL9" s="197"/>
      <c r="HM9" s="197"/>
      <c r="HN9" s="197"/>
      <c r="HO9" s="197"/>
      <c r="HP9" s="197"/>
      <c r="HQ9" s="197"/>
      <c r="HR9" s="197"/>
      <c r="HS9" s="197"/>
      <c r="HT9" s="197"/>
      <c r="HU9" s="197"/>
      <c r="HV9" s="197"/>
      <c r="HW9" s="197"/>
      <c r="HX9" s="197"/>
      <c r="HY9" s="197"/>
      <c r="HZ9" s="197"/>
      <c r="IA9" s="197"/>
      <c r="IB9" s="197"/>
      <c r="IC9" s="197"/>
      <c r="ID9" s="197"/>
      <c r="IE9" s="197"/>
      <c r="IF9" s="197"/>
      <c r="IG9" s="197"/>
      <c r="IH9" s="197"/>
      <c r="II9" s="197"/>
      <c r="IJ9" s="197"/>
      <c r="IK9" s="197"/>
      <c r="IL9" s="197"/>
      <c r="IM9" s="197"/>
      <c r="IN9" s="197"/>
      <c r="IO9" s="197"/>
      <c r="IP9" s="197"/>
      <c r="IQ9" s="197"/>
      <c r="IR9" s="197"/>
      <c r="IS9" s="197"/>
      <c r="IT9" s="197"/>
      <c r="IU9" s="197"/>
      <c r="IV9" s="197"/>
    </row>
    <row r="10" spans="1:256" ht="18" customHeight="1" x14ac:dyDescent="0.2">
      <c r="A10" s="198" t="s">
        <v>91</v>
      </c>
      <c r="B10" s="198"/>
      <c r="C10" s="198"/>
      <c r="D10" s="198"/>
      <c r="E10" s="198"/>
      <c r="F10" s="198"/>
      <c r="G10" s="3"/>
      <c r="H10" s="3"/>
      <c r="I10" s="3"/>
      <c r="J10" s="3"/>
      <c r="K10" s="3"/>
      <c r="L10" s="3"/>
      <c r="M10" s="3"/>
      <c r="N10" s="3"/>
      <c r="O10" s="3"/>
      <c r="Q10" s="220"/>
      <c r="R10" s="220"/>
      <c r="S10" s="220"/>
      <c r="T10" s="220"/>
      <c r="U10" s="220"/>
      <c r="V10" s="220"/>
      <c r="W10" s="3"/>
      <c r="X10" s="3"/>
      <c r="Y10" s="3"/>
      <c r="Z10" s="3"/>
      <c r="AA10" s="3"/>
      <c r="AB10" s="3"/>
      <c r="AC10" s="3"/>
      <c r="AD10" s="3"/>
      <c r="AE10" s="3"/>
      <c r="AG10" s="220"/>
      <c r="AH10" s="220"/>
      <c r="AI10" s="220"/>
      <c r="AJ10" s="220"/>
      <c r="AK10" s="220"/>
      <c r="AL10" s="220"/>
      <c r="AM10" s="3"/>
      <c r="AN10" s="3"/>
      <c r="AO10" s="3"/>
      <c r="AP10" s="3"/>
      <c r="AQ10" s="3"/>
      <c r="AR10" s="3"/>
      <c r="AS10" s="3"/>
      <c r="AT10" s="3"/>
      <c r="AU10" s="3"/>
      <c r="AW10" s="220" t="s">
        <v>2</v>
      </c>
      <c r="AX10" s="220"/>
      <c r="AY10" s="220"/>
      <c r="AZ10" s="220"/>
      <c r="BA10" s="220"/>
      <c r="BB10" s="220"/>
      <c r="BC10" s="3"/>
      <c r="BD10" s="3"/>
      <c r="BE10" s="3"/>
      <c r="BF10" s="3"/>
      <c r="BG10" s="3"/>
      <c r="BH10" s="3"/>
      <c r="BI10" s="3"/>
      <c r="BJ10" s="3"/>
      <c r="BK10" s="3"/>
      <c r="BM10" s="220" t="s">
        <v>2</v>
      </c>
      <c r="BN10" s="220"/>
      <c r="BO10" s="220"/>
      <c r="BP10" s="220"/>
      <c r="BQ10" s="220"/>
      <c r="BR10" s="220"/>
      <c r="BS10" s="3"/>
      <c r="BT10" s="3"/>
      <c r="BU10" s="3"/>
      <c r="BV10" s="3"/>
      <c r="BW10" s="3"/>
      <c r="BX10" s="3"/>
      <c r="BY10" s="3"/>
      <c r="BZ10" s="3"/>
      <c r="CA10" s="3"/>
      <c r="CC10" s="220" t="s">
        <v>2</v>
      </c>
      <c r="CD10" s="220"/>
      <c r="CE10" s="220"/>
      <c r="CF10" s="220"/>
      <c r="CG10" s="220"/>
      <c r="CH10" s="220"/>
      <c r="CI10" s="3"/>
      <c r="CJ10" s="3"/>
      <c r="CK10" s="3"/>
      <c r="CL10" s="3"/>
      <c r="CM10" s="3"/>
      <c r="CN10" s="3"/>
      <c r="CO10" s="3"/>
      <c r="CP10" s="3"/>
      <c r="CQ10" s="3"/>
      <c r="CS10" s="220" t="s">
        <v>2</v>
      </c>
      <c r="CT10" s="220"/>
      <c r="CU10" s="220"/>
      <c r="CV10" s="220"/>
      <c r="CW10" s="220"/>
      <c r="CX10" s="220"/>
      <c r="CY10" s="3"/>
      <c r="CZ10" s="3"/>
      <c r="DA10" s="3"/>
      <c r="DB10" s="3"/>
      <c r="DC10" s="3"/>
      <c r="DD10" s="3"/>
      <c r="DE10" s="3"/>
      <c r="DF10" s="3"/>
      <c r="DG10" s="3"/>
      <c r="DI10" s="220" t="s">
        <v>2</v>
      </c>
      <c r="DJ10" s="220"/>
      <c r="DK10" s="220"/>
      <c r="DL10" s="220"/>
      <c r="DM10" s="220"/>
      <c r="DN10" s="220"/>
      <c r="DO10" s="3"/>
      <c r="DP10" s="3"/>
      <c r="DQ10" s="3"/>
      <c r="DR10" s="3"/>
      <c r="DS10" s="3"/>
      <c r="DT10" s="3"/>
      <c r="DU10" s="3"/>
      <c r="DV10" s="3"/>
      <c r="DW10" s="3"/>
      <c r="DY10" s="220" t="s">
        <v>2</v>
      </c>
      <c r="DZ10" s="220"/>
      <c r="EA10" s="220"/>
      <c r="EB10" s="220"/>
      <c r="EC10" s="220"/>
      <c r="ED10" s="220"/>
      <c r="EE10" s="3"/>
      <c r="EF10" s="3"/>
      <c r="EG10" s="3"/>
      <c r="EH10" s="3"/>
      <c r="EI10" s="3"/>
      <c r="EJ10" s="3"/>
      <c r="EK10" s="3"/>
      <c r="EL10" s="3"/>
      <c r="EM10" s="3"/>
      <c r="EO10" s="220" t="s">
        <v>2</v>
      </c>
      <c r="EP10" s="220"/>
      <c r="EQ10" s="220"/>
      <c r="ER10" s="220"/>
      <c r="ES10" s="220"/>
      <c r="ET10" s="220"/>
      <c r="EU10" s="3"/>
      <c r="EV10" s="3"/>
      <c r="EW10" s="3"/>
      <c r="EX10" s="3"/>
      <c r="EY10" s="3"/>
      <c r="EZ10" s="3"/>
      <c r="FA10" s="3"/>
      <c r="FB10" s="3"/>
      <c r="FC10" s="3"/>
      <c r="FE10" s="220" t="s">
        <v>2</v>
      </c>
      <c r="FF10" s="220"/>
      <c r="FG10" s="220"/>
      <c r="FH10" s="220"/>
      <c r="FI10" s="220"/>
      <c r="FJ10" s="220"/>
      <c r="FK10" s="3"/>
      <c r="FL10" s="3"/>
      <c r="FM10" s="3"/>
      <c r="FN10" s="3"/>
      <c r="FO10" s="3"/>
      <c r="FP10" s="3"/>
      <c r="FQ10" s="3"/>
      <c r="FR10" s="3"/>
      <c r="FS10" s="3"/>
      <c r="FU10" s="220" t="s">
        <v>2</v>
      </c>
      <c r="FV10" s="220"/>
      <c r="FW10" s="220"/>
      <c r="FX10" s="220"/>
      <c r="FY10" s="220"/>
      <c r="FZ10" s="220"/>
      <c r="GA10" s="3"/>
      <c r="GB10" s="3"/>
      <c r="GC10" s="3"/>
      <c r="GD10" s="3"/>
      <c r="GE10" s="3"/>
      <c r="GF10" s="3"/>
      <c r="GG10" s="3"/>
      <c r="GH10" s="3"/>
      <c r="GI10" s="3"/>
      <c r="GK10" s="220" t="s">
        <v>2</v>
      </c>
      <c r="GL10" s="220"/>
      <c r="GM10" s="220"/>
      <c r="GN10" s="220"/>
      <c r="GO10" s="220"/>
      <c r="GP10" s="220"/>
      <c r="GQ10" s="3"/>
      <c r="GR10" s="3"/>
      <c r="GS10" s="3"/>
      <c r="GT10" s="3"/>
      <c r="GU10" s="3"/>
      <c r="GV10" s="3"/>
      <c r="GW10" s="3"/>
      <c r="GX10" s="3"/>
      <c r="GY10" s="3"/>
      <c r="HA10" s="220" t="s">
        <v>2</v>
      </c>
      <c r="HB10" s="220"/>
      <c r="HC10" s="220"/>
      <c r="HD10" s="220"/>
      <c r="HE10" s="220"/>
      <c r="HF10" s="220"/>
      <c r="HG10" s="3"/>
      <c r="HH10" s="3"/>
      <c r="HI10" s="3"/>
      <c r="HJ10" s="3"/>
      <c r="HK10" s="3"/>
      <c r="HL10" s="3"/>
      <c r="HM10" s="3"/>
      <c r="HN10" s="3"/>
      <c r="HO10" s="3"/>
      <c r="HQ10" s="220" t="s">
        <v>2</v>
      </c>
      <c r="HR10" s="220"/>
      <c r="HS10" s="220"/>
      <c r="HT10" s="220"/>
      <c r="HU10" s="220"/>
      <c r="HV10" s="220"/>
      <c r="HW10" s="3"/>
      <c r="HX10" s="3"/>
      <c r="HY10" s="3"/>
      <c r="HZ10" s="3"/>
      <c r="IA10" s="3"/>
      <c r="IB10" s="3"/>
      <c r="IC10" s="3"/>
      <c r="ID10" s="3"/>
      <c r="IE10" s="3"/>
      <c r="IG10" s="220"/>
      <c r="IH10" s="220"/>
      <c r="II10" s="220"/>
      <c r="IJ10" s="220"/>
      <c r="IK10" s="220"/>
      <c r="IL10" s="220"/>
      <c r="IM10" s="3"/>
      <c r="IN10" s="3"/>
      <c r="IO10" s="3"/>
      <c r="IP10" s="3"/>
      <c r="IQ10" s="3"/>
      <c r="IR10" s="3"/>
      <c r="IS10" s="3"/>
      <c r="IT10" s="3"/>
      <c r="IU10" s="3"/>
    </row>
    <row r="11" spans="1:256" ht="15.75" customHeight="1" x14ac:dyDescent="0.2">
      <c r="A11" s="181"/>
      <c r="B11" s="181"/>
      <c r="C11" s="181"/>
      <c r="D11" s="181"/>
      <c r="E11" s="181"/>
      <c r="F11" s="176"/>
      <c r="G11" s="3"/>
      <c r="H11" s="3"/>
      <c r="I11" s="3"/>
      <c r="J11" s="3"/>
      <c r="K11" s="3"/>
      <c r="L11" s="3"/>
      <c r="M11" s="3"/>
      <c r="N11" s="3"/>
      <c r="O11" s="3"/>
      <c r="Q11" s="182"/>
      <c r="R11" s="182"/>
      <c r="S11" s="182"/>
      <c r="T11" s="182"/>
      <c r="U11" s="182"/>
      <c r="V11" s="182"/>
      <c r="W11" s="3"/>
      <c r="X11" s="3"/>
      <c r="Y11" s="3"/>
      <c r="Z11" s="3"/>
      <c r="AA11" s="3"/>
      <c r="AB11" s="3"/>
      <c r="AC11" s="3"/>
      <c r="AD11" s="3"/>
      <c r="AE11" s="3"/>
      <c r="AG11" s="182"/>
      <c r="AH11" s="182"/>
      <c r="AI11" s="182"/>
      <c r="AJ11" s="182"/>
      <c r="AK11" s="182"/>
      <c r="AL11" s="182"/>
      <c r="AM11" s="3"/>
      <c r="AN11" s="3"/>
      <c r="AO11" s="3"/>
      <c r="AP11" s="3"/>
      <c r="AQ11" s="3"/>
      <c r="AR11" s="3"/>
      <c r="AS11" s="3"/>
      <c r="AT11" s="3"/>
      <c r="AU11" s="3"/>
      <c r="AW11" s="182"/>
      <c r="AX11" s="182"/>
      <c r="AY11" s="182"/>
      <c r="AZ11" s="182"/>
      <c r="BA11" s="182"/>
      <c r="BB11" s="182"/>
      <c r="BC11" s="3"/>
      <c r="BD11" s="3"/>
      <c r="BE11" s="3"/>
      <c r="BF11" s="3"/>
      <c r="BG11" s="3"/>
      <c r="BH11" s="3"/>
      <c r="BI11" s="3"/>
      <c r="BJ11" s="3"/>
      <c r="BK11" s="3"/>
      <c r="BM11" s="182"/>
      <c r="BN11" s="182"/>
      <c r="BO11" s="182"/>
      <c r="BP11" s="182"/>
      <c r="BQ11" s="182"/>
      <c r="BR11" s="182"/>
      <c r="BS11" s="3"/>
      <c r="BT11" s="3"/>
      <c r="BU11" s="3"/>
      <c r="BV11" s="3"/>
      <c r="BW11" s="3"/>
      <c r="BX11" s="3"/>
      <c r="BY11" s="3"/>
      <c r="BZ11" s="3"/>
      <c r="CA11" s="3"/>
      <c r="CC11" s="182"/>
      <c r="CD11" s="182"/>
      <c r="CE11" s="182"/>
      <c r="CF11" s="182"/>
      <c r="CG11" s="182"/>
      <c r="CH11" s="182"/>
      <c r="CI11" s="3"/>
      <c r="CJ11" s="3"/>
      <c r="CK11" s="3"/>
      <c r="CL11" s="3"/>
      <c r="CM11" s="3"/>
      <c r="CN11" s="3"/>
      <c r="CO11" s="3"/>
      <c r="CP11" s="3"/>
      <c r="CQ11" s="3"/>
      <c r="CS11" s="182"/>
      <c r="CT11" s="182"/>
      <c r="CU11" s="182"/>
      <c r="CV11" s="182"/>
      <c r="CW11" s="182"/>
      <c r="CX11" s="182"/>
      <c r="CY11" s="3"/>
      <c r="CZ11" s="3"/>
      <c r="DA11" s="3"/>
      <c r="DB11" s="3"/>
      <c r="DC11" s="3"/>
      <c r="DD11" s="3"/>
      <c r="DE11" s="3"/>
      <c r="DF11" s="3"/>
      <c r="DG11" s="3"/>
      <c r="DI11" s="182"/>
      <c r="DJ11" s="182"/>
      <c r="DK11" s="182"/>
      <c r="DL11" s="182"/>
      <c r="DM11" s="182"/>
      <c r="DN11" s="182"/>
      <c r="DO11" s="3"/>
      <c r="DP11" s="3"/>
      <c r="DQ11" s="3"/>
      <c r="DR11" s="3"/>
      <c r="DS11" s="3"/>
      <c r="DT11" s="3"/>
      <c r="DU11" s="3"/>
      <c r="DV11" s="3"/>
      <c r="DW11" s="3"/>
      <c r="DY11" s="182"/>
      <c r="DZ11" s="182"/>
      <c r="EA11" s="182"/>
      <c r="EB11" s="182"/>
      <c r="EC11" s="182"/>
      <c r="ED11" s="182"/>
      <c r="EE11" s="3"/>
      <c r="EF11" s="3"/>
      <c r="EG11" s="3"/>
      <c r="EH11" s="3"/>
      <c r="EI11" s="3"/>
      <c r="EJ11" s="3"/>
      <c r="EK11" s="3"/>
      <c r="EL11" s="3"/>
      <c r="EM11" s="3"/>
      <c r="EO11" s="182"/>
      <c r="EP11" s="182"/>
      <c r="EQ11" s="182"/>
      <c r="ER11" s="182"/>
      <c r="ES11" s="182"/>
      <c r="ET11" s="182"/>
      <c r="EU11" s="3"/>
      <c r="EV11" s="3"/>
      <c r="EW11" s="3"/>
      <c r="EX11" s="3"/>
      <c r="EY11" s="3"/>
      <c r="EZ11" s="3"/>
      <c r="FA11" s="3"/>
      <c r="FB11" s="3"/>
      <c r="FC11" s="3"/>
      <c r="FE11" s="182"/>
      <c r="FF11" s="182"/>
      <c r="FG11" s="182"/>
      <c r="FH11" s="182"/>
      <c r="FI11" s="182"/>
      <c r="FJ11" s="182"/>
      <c r="FK11" s="3"/>
      <c r="FL11" s="3"/>
      <c r="FM11" s="3"/>
      <c r="FN11" s="3"/>
      <c r="FO11" s="3"/>
      <c r="FP11" s="3"/>
      <c r="FQ11" s="3"/>
      <c r="FR11" s="3"/>
      <c r="FS11" s="3"/>
      <c r="FU11" s="182"/>
      <c r="FV11" s="182"/>
      <c r="FW11" s="182"/>
      <c r="FX11" s="182"/>
      <c r="FY11" s="182"/>
      <c r="FZ11" s="182"/>
      <c r="GA11" s="3"/>
      <c r="GB11" s="3"/>
      <c r="GC11" s="3"/>
      <c r="GD11" s="3"/>
      <c r="GE11" s="3"/>
      <c r="GF11" s="3"/>
      <c r="GG11" s="3"/>
      <c r="GH11" s="3"/>
      <c r="GI11" s="3"/>
      <c r="GK11" s="182"/>
      <c r="GL11" s="182"/>
      <c r="GM11" s="182"/>
      <c r="GN11" s="182"/>
      <c r="GO11" s="182"/>
      <c r="GP11" s="182"/>
      <c r="GQ11" s="3"/>
      <c r="GR11" s="3"/>
      <c r="GS11" s="3"/>
      <c r="GT11" s="3"/>
      <c r="GU11" s="3"/>
      <c r="GV11" s="3"/>
      <c r="GW11" s="3"/>
      <c r="GX11" s="3"/>
      <c r="GY11" s="3"/>
      <c r="HA11" s="182"/>
      <c r="HB11" s="182"/>
      <c r="HC11" s="182"/>
      <c r="HD11" s="182"/>
      <c r="HE11" s="182"/>
      <c r="HF11" s="182"/>
      <c r="HG11" s="3"/>
      <c r="HH11" s="3"/>
      <c r="HI11" s="3"/>
      <c r="HJ11" s="3"/>
      <c r="HK11" s="3"/>
      <c r="HL11" s="3"/>
      <c r="HM11" s="3"/>
      <c r="HN11" s="3"/>
      <c r="HO11" s="3"/>
      <c r="HQ11" s="182"/>
      <c r="HR11" s="182"/>
      <c r="HS11" s="182"/>
      <c r="HT11" s="182"/>
      <c r="HU11" s="182"/>
      <c r="HV11" s="182"/>
      <c r="HW11" s="3"/>
      <c r="HX11" s="3"/>
      <c r="HY11" s="3"/>
      <c r="HZ11" s="3"/>
      <c r="IA11" s="3"/>
      <c r="IB11" s="3"/>
      <c r="IC11" s="3"/>
      <c r="ID11" s="3"/>
      <c r="IE11" s="3"/>
      <c r="IG11" s="182"/>
      <c r="IH11" s="182"/>
      <c r="II11" s="182"/>
      <c r="IJ11" s="182"/>
      <c r="IK11" s="182"/>
      <c r="IL11" s="182"/>
      <c r="IM11" s="3"/>
      <c r="IN11" s="3"/>
      <c r="IO11" s="3"/>
      <c r="IP11" s="3"/>
      <c r="IQ11" s="3"/>
      <c r="IR11" s="3"/>
      <c r="IS11" s="3"/>
      <c r="IT11" s="3"/>
      <c r="IU11" s="3"/>
    </row>
    <row r="12" spans="1:256" ht="18" customHeight="1" x14ac:dyDescent="0.25">
      <c r="A12" s="73" t="s">
        <v>79</v>
      </c>
      <c r="B12" s="7"/>
      <c r="C12" s="7"/>
      <c r="D12" s="7"/>
      <c r="E12" s="7"/>
      <c r="F12" s="7"/>
      <c r="G12" s="7"/>
      <c r="H12" s="7"/>
      <c r="I12" s="7"/>
      <c r="J12" s="7"/>
      <c r="K12" s="7"/>
      <c r="Q12" s="4"/>
      <c r="R12" s="7"/>
      <c r="S12" s="7"/>
      <c r="T12" s="7"/>
      <c r="U12" s="7"/>
      <c r="V12" s="7"/>
      <c r="W12" s="7"/>
      <c r="X12" s="7"/>
      <c r="Y12" s="7"/>
      <c r="Z12" s="7"/>
      <c r="AA12" s="7"/>
      <c r="AG12" s="4"/>
      <c r="AH12" s="7"/>
      <c r="AI12" s="7"/>
      <c r="AJ12" s="7"/>
      <c r="AK12" s="7"/>
      <c r="AL12" s="7"/>
      <c r="AM12" s="7"/>
      <c r="AN12" s="7"/>
      <c r="AO12" s="7"/>
      <c r="AP12" s="7"/>
      <c r="AQ12" s="7"/>
      <c r="AW12" s="4" t="s">
        <v>3</v>
      </c>
      <c r="AX12" s="7"/>
      <c r="AY12" s="7"/>
      <c r="AZ12" s="7"/>
      <c r="BA12" s="7"/>
      <c r="BB12" s="7"/>
      <c r="BC12" s="7"/>
      <c r="BD12" s="7"/>
      <c r="BE12" s="7"/>
      <c r="BF12" s="7"/>
      <c r="BG12" s="7"/>
      <c r="BM12" s="4" t="s">
        <v>3</v>
      </c>
      <c r="BN12" s="7"/>
      <c r="BO12" s="7"/>
      <c r="BP12" s="7"/>
      <c r="BQ12" s="7"/>
      <c r="BR12" s="7"/>
      <c r="BS12" s="7"/>
      <c r="BT12" s="7"/>
      <c r="BU12" s="7"/>
      <c r="BV12" s="7"/>
      <c r="BW12" s="7"/>
      <c r="CC12" s="4" t="s">
        <v>3</v>
      </c>
      <c r="CD12" s="7"/>
      <c r="CE12" s="7"/>
      <c r="CF12" s="7"/>
      <c r="CG12" s="7"/>
      <c r="CH12" s="7"/>
      <c r="CI12" s="7"/>
      <c r="CJ12" s="7"/>
      <c r="CK12" s="7"/>
      <c r="CL12" s="7"/>
      <c r="CM12" s="7"/>
      <c r="CS12" s="4" t="s">
        <v>3</v>
      </c>
      <c r="CT12" s="7"/>
      <c r="CU12" s="7"/>
      <c r="CV12" s="7"/>
      <c r="CW12" s="7"/>
      <c r="CX12" s="7"/>
      <c r="CY12" s="7"/>
      <c r="CZ12" s="7"/>
      <c r="DA12" s="7"/>
      <c r="DB12" s="7"/>
      <c r="DC12" s="7"/>
      <c r="DI12" s="4" t="s">
        <v>3</v>
      </c>
      <c r="DJ12" s="7"/>
      <c r="DK12" s="7"/>
      <c r="DL12" s="7"/>
      <c r="DM12" s="7"/>
      <c r="DN12" s="7"/>
      <c r="DO12" s="7"/>
      <c r="DP12" s="7"/>
      <c r="DQ12" s="7"/>
      <c r="DR12" s="7"/>
      <c r="DS12" s="7"/>
      <c r="DY12" s="4" t="s">
        <v>3</v>
      </c>
      <c r="DZ12" s="7"/>
      <c r="EA12" s="7"/>
      <c r="EB12" s="7"/>
      <c r="EC12" s="7"/>
      <c r="ED12" s="7"/>
      <c r="EE12" s="7"/>
      <c r="EF12" s="7"/>
      <c r="EG12" s="7"/>
      <c r="EH12" s="7"/>
      <c r="EI12" s="7"/>
      <c r="EO12" s="4" t="s">
        <v>3</v>
      </c>
      <c r="EP12" s="7"/>
      <c r="EQ12" s="7"/>
      <c r="ER12" s="7"/>
      <c r="ES12" s="7"/>
      <c r="ET12" s="7"/>
      <c r="EU12" s="7"/>
      <c r="EV12" s="7"/>
      <c r="EW12" s="7"/>
      <c r="EX12" s="7"/>
      <c r="EY12" s="7"/>
      <c r="FE12" s="4" t="s">
        <v>3</v>
      </c>
      <c r="FF12" s="7"/>
      <c r="FG12" s="7"/>
      <c r="FH12" s="7"/>
      <c r="FI12" s="7"/>
      <c r="FJ12" s="7"/>
      <c r="FK12" s="7"/>
      <c r="FL12" s="7"/>
      <c r="FM12" s="7"/>
      <c r="FN12" s="7"/>
      <c r="FO12" s="7"/>
      <c r="FU12" s="4" t="s">
        <v>3</v>
      </c>
      <c r="FV12" s="7"/>
      <c r="FW12" s="7"/>
      <c r="FX12" s="7"/>
      <c r="FY12" s="7"/>
      <c r="FZ12" s="7"/>
      <c r="GA12" s="7"/>
      <c r="GB12" s="7"/>
      <c r="GC12" s="7"/>
      <c r="GD12" s="7"/>
      <c r="GE12" s="7"/>
      <c r="GK12" s="4" t="s">
        <v>3</v>
      </c>
      <c r="GL12" s="7"/>
      <c r="GM12" s="7"/>
      <c r="GN12" s="7"/>
      <c r="GO12" s="7"/>
      <c r="GP12" s="7"/>
      <c r="GQ12" s="7"/>
      <c r="GR12" s="7"/>
      <c r="GS12" s="7"/>
      <c r="GT12" s="7"/>
      <c r="GU12" s="7"/>
      <c r="HA12" s="4" t="s">
        <v>3</v>
      </c>
      <c r="HB12" s="7"/>
      <c r="HC12" s="7"/>
      <c r="HD12" s="7"/>
      <c r="HE12" s="7"/>
      <c r="HF12" s="7"/>
      <c r="HG12" s="7"/>
      <c r="HH12" s="7"/>
      <c r="HI12" s="7"/>
      <c r="HJ12" s="7"/>
      <c r="HK12" s="7"/>
      <c r="HQ12" s="4" t="s">
        <v>3</v>
      </c>
      <c r="HR12" s="7"/>
      <c r="HS12" s="7"/>
      <c r="HT12" s="7"/>
      <c r="HU12" s="7"/>
      <c r="HV12" s="7"/>
      <c r="HW12" s="7"/>
      <c r="HX12" s="7"/>
      <c r="HY12" s="7"/>
      <c r="HZ12" s="7"/>
      <c r="IA12" s="7"/>
      <c r="IG12" s="4"/>
      <c r="IH12" s="7"/>
      <c r="II12" s="7"/>
      <c r="IJ12" s="7"/>
      <c r="IK12" s="7"/>
      <c r="IL12" s="7"/>
      <c r="IM12" s="7"/>
      <c r="IN12" s="7"/>
      <c r="IO12" s="7"/>
      <c r="IP12" s="7"/>
      <c r="IQ12" s="7"/>
    </row>
    <row r="13" spans="1:256" s="8" customFormat="1" ht="15" customHeight="1" x14ac:dyDescent="0.25">
      <c r="A13" s="73"/>
      <c r="J13" s="7"/>
      <c r="K13" s="7"/>
      <c r="L13"/>
      <c r="M13"/>
      <c r="N13"/>
      <c r="O13"/>
      <c r="P13"/>
      <c r="Q13" s="4"/>
      <c r="R13" s="7"/>
      <c r="S13" s="7"/>
      <c r="T13" s="7"/>
      <c r="U13" s="7"/>
      <c r="V13" s="7"/>
      <c r="W13" s="7"/>
      <c r="X13" s="7"/>
      <c r="Y13" s="7"/>
      <c r="Z13" s="7"/>
      <c r="AA13" s="7"/>
      <c r="AB13"/>
      <c r="AC13"/>
      <c r="AD13"/>
      <c r="AE13"/>
      <c r="AF13"/>
      <c r="AG13" s="4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/>
      <c r="AS13"/>
      <c r="AT13"/>
      <c r="AU13"/>
      <c r="AV13"/>
      <c r="AW13" s="4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/>
      <c r="BI13"/>
      <c r="BJ13"/>
      <c r="BK13"/>
      <c r="BL13"/>
      <c r="BM13" s="4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/>
      <c r="BY13"/>
      <c r="BZ13"/>
      <c r="CA13"/>
      <c r="CB13"/>
      <c r="CC13" s="4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/>
      <c r="CO13"/>
      <c r="CP13"/>
      <c r="CQ13"/>
      <c r="CR13"/>
      <c r="CS13" s="4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/>
      <c r="DE13"/>
      <c r="DF13"/>
      <c r="DG13"/>
      <c r="DH13"/>
      <c r="DI13" s="4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/>
      <c r="DU13"/>
      <c r="DV13"/>
      <c r="DW13"/>
      <c r="DX13"/>
      <c r="DY13" s="4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/>
      <c r="EK13"/>
      <c r="EL13"/>
      <c r="EM13"/>
      <c r="EN13"/>
      <c r="EO13" s="4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/>
      <c r="FA13"/>
      <c r="FB13"/>
      <c r="FC13"/>
      <c r="FD13"/>
      <c r="FE13" s="4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/>
      <c r="FQ13"/>
      <c r="FR13"/>
      <c r="FS13"/>
      <c r="FT13"/>
      <c r="FU13" s="4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/>
      <c r="GG13"/>
      <c r="GH13"/>
      <c r="GI13"/>
      <c r="GJ13"/>
      <c r="GK13" s="4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/>
      <c r="GW13"/>
      <c r="GX13"/>
      <c r="GY13"/>
      <c r="GZ13"/>
      <c r="HA13" s="4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/>
      <c r="HM13"/>
      <c r="HN13"/>
      <c r="HO13"/>
      <c r="HP13"/>
      <c r="HQ13" s="4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/>
      <c r="IC13"/>
      <c r="ID13"/>
      <c r="IE13"/>
      <c r="IF13"/>
      <c r="IG13" s="4"/>
      <c r="IH13" s="7"/>
      <c r="II13" s="7"/>
      <c r="IJ13" s="7"/>
      <c r="IK13" s="7"/>
      <c r="IL13" s="7"/>
      <c r="IM13" s="7"/>
      <c r="IN13" s="7"/>
      <c r="IO13" s="7"/>
      <c r="IP13" s="7"/>
      <c r="IQ13" s="7"/>
      <c r="IR13"/>
      <c r="IS13"/>
      <c r="IT13"/>
      <c r="IU13"/>
      <c r="IV13"/>
    </row>
    <row r="14" spans="1:256" s="191" customFormat="1" ht="18" customHeight="1" x14ac:dyDescent="0.25">
      <c r="A14" s="190" t="s">
        <v>92</v>
      </c>
      <c r="B14" s="225" t="s">
        <v>98</v>
      </c>
      <c r="C14" s="225"/>
      <c r="D14" s="225"/>
      <c r="E14" s="225"/>
      <c r="F14" s="225"/>
      <c r="J14" s="189"/>
      <c r="K14" s="188"/>
      <c r="L14" s="188"/>
      <c r="M14" s="188"/>
      <c r="N14" s="188"/>
      <c r="O14" s="188"/>
    </row>
    <row r="15" spans="1:256" s="8" customFormat="1" ht="15" customHeight="1" thickBot="1" x14ac:dyDescent="0.3">
      <c r="A15" s="73"/>
      <c r="B15" s="7"/>
      <c r="C15" s="7"/>
      <c r="D15" s="7"/>
      <c r="E15" s="7"/>
      <c r="F15" s="7"/>
      <c r="G15" s="7"/>
      <c r="H15" s="7"/>
      <c r="I15" s="7"/>
      <c r="J15" s="7"/>
      <c r="K15" s="7"/>
      <c r="L15"/>
      <c r="M15"/>
      <c r="N15"/>
      <c r="O15"/>
      <c r="P15"/>
      <c r="Q15" s="4"/>
      <c r="R15" s="7"/>
      <c r="S15" s="7"/>
      <c r="T15" s="7"/>
      <c r="U15" s="7"/>
      <c r="V15" s="7"/>
      <c r="W15" s="7"/>
      <c r="X15" s="7"/>
      <c r="Y15" s="7"/>
      <c r="Z15" s="7"/>
      <c r="AA15" s="7"/>
      <c r="AB15"/>
      <c r="AC15"/>
      <c r="AD15"/>
      <c r="AE15"/>
      <c r="AF15"/>
      <c r="AG15" s="4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/>
      <c r="AS15"/>
      <c r="AT15"/>
      <c r="AU15"/>
      <c r="AV15"/>
      <c r="AW15" s="4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/>
      <c r="BI15"/>
      <c r="BJ15"/>
      <c r="BK15"/>
      <c r="BL15"/>
      <c r="BM15" s="4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/>
      <c r="BY15"/>
      <c r="BZ15"/>
      <c r="CA15"/>
      <c r="CB15"/>
      <c r="CC15" s="4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/>
      <c r="CO15"/>
      <c r="CP15"/>
      <c r="CQ15"/>
      <c r="CR15"/>
      <c r="CS15" s="4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/>
      <c r="DE15"/>
      <c r="DF15"/>
      <c r="DG15"/>
      <c r="DH15"/>
      <c r="DI15" s="4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/>
      <c r="DU15"/>
      <c r="DV15"/>
      <c r="DW15"/>
      <c r="DX15"/>
      <c r="DY15" s="4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/>
      <c r="EK15"/>
      <c r="EL15"/>
      <c r="EM15"/>
      <c r="EN15"/>
      <c r="EO15" s="4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/>
      <c r="FA15"/>
      <c r="FB15"/>
      <c r="FC15"/>
      <c r="FD15"/>
      <c r="FE15" s="4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/>
      <c r="FQ15"/>
      <c r="FR15"/>
      <c r="FS15"/>
      <c r="FT15"/>
      <c r="FU15" s="4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/>
      <c r="GG15"/>
      <c r="GH15"/>
      <c r="GI15"/>
      <c r="GJ15"/>
      <c r="GK15" s="4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/>
      <c r="GW15"/>
      <c r="GX15"/>
      <c r="GY15"/>
      <c r="GZ15"/>
      <c r="HA15" s="4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/>
      <c r="HM15"/>
      <c r="HN15"/>
      <c r="HO15"/>
      <c r="HP15"/>
      <c r="HQ15" s="4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/>
      <c r="IC15"/>
      <c r="ID15"/>
      <c r="IE15"/>
      <c r="IF15"/>
      <c r="IG15" s="4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/>
      <c r="IS15"/>
      <c r="IT15"/>
      <c r="IU15"/>
      <c r="IV15"/>
    </row>
    <row r="16" spans="1:256" s="8" customFormat="1" ht="26.25" customHeight="1" thickBot="1" x14ac:dyDescent="0.3">
      <c r="A16" s="221" t="str">
        <f>CONCATENATE("1.Подготовительные работы")</f>
        <v>1.Подготовительные работы</v>
      </c>
      <c r="B16" s="222"/>
      <c r="C16" s="185">
        <f>0.4/1000</f>
        <v>4.0000000000000002E-4</v>
      </c>
      <c r="D16" s="139" t="s">
        <v>78</v>
      </c>
      <c r="E16" s="47" t="s">
        <v>4</v>
      </c>
      <c r="F16" s="172"/>
      <c r="H16" s="9"/>
      <c r="I16" s="10"/>
      <c r="J16" s="10"/>
      <c r="K16" s="10"/>
      <c r="L16" s="11"/>
      <c r="N16" s="11"/>
    </row>
    <row r="17" spans="1:14" s="8" customFormat="1" ht="17.25" customHeight="1" x14ac:dyDescent="0.3">
      <c r="A17" s="43" t="s">
        <v>5</v>
      </c>
      <c r="B17" s="44" t="s">
        <v>6</v>
      </c>
      <c r="C17" s="45">
        <f>668</f>
        <v>668</v>
      </c>
      <c r="D17" s="42" t="s">
        <v>57</v>
      </c>
      <c r="E17" s="46"/>
      <c r="F17" s="171"/>
      <c r="H17" s="9"/>
      <c r="I17" s="10"/>
      <c r="J17" s="10"/>
      <c r="K17" s="10"/>
      <c r="L17" s="11"/>
      <c r="N17" s="11"/>
    </row>
    <row r="18" spans="1:14" s="8" customFormat="1" ht="16.5" customHeight="1" x14ac:dyDescent="0.25">
      <c r="A18" s="16">
        <v>2</v>
      </c>
      <c r="B18" s="12" t="s">
        <v>8</v>
      </c>
      <c r="C18" s="13">
        <f>49</f>
        <v>49</v>
      </c>
      <c r="D18" s="223" t="s">
        <v>77</v>
      </c>
      <c r="E18" s="224"/>
      <c r="F18" s="15"/>
      <c r="H18" s="9"/>
      <c r="I18" s="10"/>
      <c r="J18" s="10"/>
      <c r="K18" s="10"/>
      <c r="L18" s="11"/>
      <c r="N18" s="11"/>
    </row>
    <row r="19" spans="1:14" s="8" customFormat="1" ht="14.25" customHeight="1" x14ac:dyDescent="0.25">
      <c r="A19" s="175" t="s">
        <v>76</v>
      </c>
      <c r="B19" s="12" t="s">
        <v>11</v>
      </c>
      <c r="C19" s="169">
        <f>SUM(1,-0.4*(2-E19))</f>
        <v>0.20015999999999989</v>
      </c>
      <c r="D19" s="14" t="s">
        <v>12</v>
      </c>
      <c r="E19" s="187">
        <f>C16</f>
        <v>4.0000000000000002E-4</v>
      </c>
      <c r="F19" s="15"/>
      <c r="H19" s="9"/>
      <c r="I19" s="10"/>
      <c r="J19" s="10"/>
      <c r="K19" s="10"/>
      <c r="L19" s="11"/>
      <c r="N19" s="11"/>
    </row>
    <row r="20" spans="1:14" s="8" customFormat="1" ht="15" customHeight="1" x14ac:dyDescent="0.25">
      <c r="A20" s="175" t="s">
        <v>58</v>
      </c>
      <c r="B20" s="12" t="s">
        <v>14</v>
      </c>
      <c r="C20" s="12">
        <v>2.2200000000000002</v>
      </c>
      <c r="D20" s="14" t="s">
        <v>15</v>
      </c>
      <c r="E20" s="12"/>
      <c r="F20" s="15"/>
      <c r="H20" s="9"/>
      <c r="I20" s="10"/>
      <c r="J20" s="10"/>
      <c r="K20" s="10"/>
      <c r="L20" s="11"/>
      <c r="N20" s="11"/>
    </row>
    <row r="21" spans="1:14" s="8" customFormat="1" ht="15" customHeight="1" x14ac:dyDescent="0.25">
      <c r="A21" s="174" t="s">
        <v>59</v>
      </c>
      <c r="B21" s="22"/>
      <c r="C21" s="23"/>
      <c r="D21" s="24"/>
      <c r="E21" s="20"/>
      <c r="F21" s="25">
        <f>ROUND((C17*C19)+(C18*C16),2)</f>
        <v>133.72999999999999</v>
      </c>
      <c r="H21" s="9"/>
      <c r="I21" s="10"/>
      <c r="J21" s="10"/>
      <c r="K21" s="10"/>
      <c r="L21" s="11"/>
      <c r="N21" s="11"/>
    </row>
    <row r="22" spans="1:14" ht="18.75" customHeight="1" thickBot="1" x14ac:dyDescent="0.35">
      <c r="A22" s="173" t="str">
        <f>CONCATENATE("C=","(",C17,"*",C19,"+",C18,"*",C16,")","*",C20,)</f>
        <v>C=(668*0,20016+49*0,0004)*2,22</v>
      </c>
      <c r="B22" s="41"/>
      <c r="C22" s="41"/>
      <c r="D22" s="41"/>
      <c r="E22" s="41"/>
      <c r="F22" s="167">
        <f>ROUND(PRODUCT(F21,C20,),2)</f>
        <v>296.88</v>
      </c>
      <c r="G22" s="7"/>
      <c r="H22" s="7"/>
      <c r="I22" s="10"/>
      <c r="J22" s="10"/>
      <c r="K22" s="10"/>
      <c r="L22" s="11"/>
      <c r="N22" s="11"/>
    </row>
    <row r="23" spans="1:14" s="8" customFormat="1" ht="35.25" customHeight="1" thickBot="1" x14ac:dyDescent="0.3">
      <c r="A23" s="221" t="str">
        <f>CONCATENATE("2.Нанесение на плановую основу границ землепользования ",C23," км")</f>
        <v>2.Нанесение на плановую основу границ землепользования 0,1 км</v>
      </c>
      <c r="B23" s="222"/>
      <c r="C23" s="180">
        <f>1/10</f>
        <v>0.1</v>
      </c>
      <c r="D23" s="139" t="s">
        <v>75</v>
      </c>
      <c r="E23" s="47" t="s">
        <v>4</v>
      </c>
      <c r="F23" s="172"/>
      <c r="H23" s="9"/>
      <c r="I23" s="10"/>
      <c r="J23" s="10"/>
      <c r="K23" s="10"/>
      <c r="L23" s="11"/>
      <c r="N23" s="11"/>
    </row>
    <row r="24" spans="1:14" s="8" customFormat="1" ht="15" customHeight="1" x14ac:dyDescent="0.3">
      <c r="A24" s="43" t="s">
        <v>5</v>
      </c>
      <c r="B24" s="44" t="s">
        <v>6</v>
      </c>
      <c r="C24" s="45">
        <v>137</v>
      </c>
      <c r="D24" s="42" t="s">
        <v>7</v>
      </c>
      <c r="E24" s="46"/>
      <c r="F24" s="171"/>
      <c r="H24" s="9"/>
      <c r="I24" s="10"/>
      <c r="J24" s="10"/>
      <c r="K24" s="10"/>
      <c r="L24" s="11"/>
      <c r="N24" s="11"/>
    </row>
    <row r="25" spans="1:14" s="8" customFormat="1" ht="14.25" customHeight="1" x14ac:dyDescent="0.25">
      <c r="A25" s="16">
        <v>2</v>
      </c>
      <c r="B25" s="12" t="s">
        <v>8</v>
      </c>
      <c r="C25" s="13">
        <v>50</v>
      </c>
      <c r="D25" s="14" t="s">
        <v>74</v>
      </c>
      <c r="E25" s="170"/>
      <c r="F25" s="15"/>
      <c r="H25" s="9"/>
      <c r="I25" s="10"/>
      <c r="J25" s="10"/>
      <c r="K25" s="10"/>
      <c r="L25" s="11"/>
      <c r="N25" s="11"/>
    </row>
    <row r="26" spans="1:14" s="8" customFormat="1" ht="15" customHeight="1" x14ac:dyDescent="0.25">
      <c r="A26" s="17" t="s">
        <v>73</v>
      </c>
      <c r="B26" s="12" t="s">
        <v>9</v>
      </c>
      <c r="C26" s="18">
        <f>SUM(1,0.07*(E26-5))</f>
        <v>4.1500000000000004</v>
      </c>
      <c r="D26" s="14" t="s">
        <v>10</v>
      </c>
      <c r="E26" s="145">
        <v>50</v>
      </c>
      <c r="F26" s="15"/>
      <c r="H26" s="9"/>
      <c r="I26" s="10"/>
      <c r="J26" s="10"/>
      <c r="K26" s="10"/>
      <c r="L26" s="11"/>
      <c r="N26" s="11"/>
    </row>
    <row r="27" spans="1:14" s="8" customFormat="1" ht="13.5" customHeight="1" x14ac:dyDescent="0.25">
      <c r="A27" s="17" t="s">
        <v>72</v>
      </c>
      <c r="B27" s="12" t="s">
        <v>11</v>
      </c>
      <c r="C27" s="169">
        <f>SUM(1,-0.04*(20-E27))</f>
        <v>0.20400000000000007</v>
      </c>
      <c r="D27" s="14" t="s">
        <v>12</v>
      </c>
      <c r="E27" s="168">
        <f>C23</f>
        <v>0.1</v>
      </c>
      <c r="F27" s="15"/>
      <c r="H27" s="9"/>
      <c r="I27" s="10"/>
      <c r="J27" s="10"/>
      <c r="K27" s="10"/>
      <c r="L27" s="11"/>
      <c r="N27" s="11"/>
    </row>
    <row r="28" spans="1:14" ht="15" customHeight="1" x14ac:dyDescent="0.25">
      <c r="A28" s="26" t="s">
        <v>71</v>
      </c>
      <c r="B28" s="19" t="s">
        <v>9</v>
      </c>
      <c r="C28" s="144">
        <v>1.35</v>
      </c>
      <c r="D28" s="19" t="s">
        <v>13</v>
      </c>
      <c r="E28" s="161" t="s">
        <v>70</v>
      </c>
      <c r="F28" s="30"/>
      <c r="G28" s="7"/>
      <c r="H28" s="7"/>
      <c r="I28" s="7"/>
      <c r="J28" s="7"/>
      <c r="K28" s="7"/>
    </row>
    <row r="29" spans="1:14" s="8" customFormat="1" ht="15" customHeight="1" x14ac:dyDescent="0.25">
      <c r="A29" s="17" t="s">
        <v>58</v>
      </c>
      <c r="B29" s="12" t="s">
        <v>14</v>
      </c>
      <c r="C29" s="12">
        <v>2.2200000000000002</v>
      </c>
      <c r="D29" s="14" t="s">
        <v>15</v>
      </c>
      <c r="E29" s="12"/>
      <c r="F29" s="15"/>
      <c r="H29" s="9"/>
      <c r="I29" s="10"/>
      <c r="J29" s="10"/>
      <c r="K29" s="10"/>
      <c r="L29" s="11"/>
      <c r="N29" s="11"/>
    </row>
    <row r="30" spans="1:14" s="8" customFormat="1" ht="15" customHeight="1" x14ac:dyDescent="0.25">
      <c r="A30" s="21" t="s">
        <v>59</v>
      </c>
      <c r="B30" s="22"/>
      <c r="C30" s="23"/>
      <c r="D30" s="24"/>
      <c r="E30" s="20"/>
      <c r="F30" s="25">
        <f>ROUND((C24*C27)+(C25*C23*C26*C28),2)</f>
        <v>55.96</v>
      </c>
      <c r="H30" s="9"/>
      <c r="I30" s="10"/>
      <c r="J30" s="10"/>
      <c r="K30" s="10"/>
      <c r="L30" s="11"/>
      <c r="N30" s="11"/>
    </row>
    <row r="31" spans="1:14" s="8" customFormat="1" ht="15" customHeight="1" thickBot="1" x14ac:dyDescent="0.35">
      <c r="A31" s="40" t="str">
        <f>CONCATENATE("C=","(",C24,"*",C27,"+",C25,"*",C23,"*",C26,"*",C28,")","*",C29,)</f>
        <v>C=(137*0,204+50*0,1*4,15*1,35)*2,22</v>
      </c>
      <c r="B31" s="41"/>
      <c r="C31" s="41"/>
      <c r="D31" s="41"/>
      <c r="E31" s="41"/>
      <c r="F31" s="167">
        <f>ROUND(PRODUCT(F30,C29,),2)</f>
        <v>124.23</v>
      </c>
      <c r="H31" s="9"/>
      <c r="I31" s="10"/>
      <c r="J31" s="10"/>
      <c r="K31" s="10"/>
      <c r="L31" s="11"/>
      <c r="N31" s="11"/>
    </row>
    <row r="32" spans="1:14" ht="34.5" customHeight="1" thickBot="1" x14ac:dyDescent="0.3">
      <c r="A32" s="221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2" s="226"/>
      <c r="C32" s="185">
        <f>C16</f>
        <v>4.0000000000000002E-4</v>
      </c>
      <c r="D32" s="166" t="s">
        <v>69</v>
      </c>
      <c r="E32" s="49"/>
      <c r="F32" s="50"/>
      <c r="G32" s="7"/>
      <c r="H32" s="7"/>
      <c r="I32" s="7"/>
      <c r="J32" s="7"/>
      <c r="K32" s="7"/>
    </row>
    <row r="33" spans="1:11" ht="16.5" x14ac:dyDescent="0.25">
      <c r="A33" s="165">
        <f>1</f>
        <v>1</v>
      </c>
      <c r="B33" s="27" t="s">
        <v>6</v>
      </c>
      <c r="C33" s="27">
        <v>355</v>
      </c>
      <c r="D33" s="227" t="s">
        <v>7</v>
      </c>
      <c r="E33" s="228"/>
      <c r="F33" s="48"/>
      <c r="G33" s="7"/>
      <c r="H33" s="7"/>
      <c r="I33" s="7"/>
      <c r="J33" s="7"/>
      <c r="K33" s="7"/>
    </row>
    <row r="34" spans="1:11" ht="15.75" x14ac:dyDescent="0.25">
      <c r="A34" s="34"/>
      <c r="B34" s="22" t="s">
        <v>8</v>
      </c>
      <c r="C34" s="22">
        <v>22</v>
      </c>
      <c r="D34" s="229" t="s">
        <v>68</v>
      </c>
      <c r="E34" s="230"/>
      <c r="F34" s="29"/>
      <c r="G34" s="7"/>
      <c r="H34" s="7"/>
      <c r="I34" s="7"/>
      <c r="J34" s="7"/>
      <c r="K34" s="7"/>
    </row>
    <row r="35" spans="1:11" ht="15" customHeight="1" x14ac:dyDescent="0.25">
      <c r="A35" s="164" t="s">
        <v>67</v>
      </c>
      <c r="B35" s="22" t="s">
        <v>11</v>
      </c>
      <c r="C35" s="35">
        <f>ROUND(SUM(1,-0.45*(2-E35)),2)</f>
        <v>0.1</v>
      </c>
      <c r="D35" s="22" t="s">
        <v>12</v>
      </c>
      <c r="E35" s="186">
        <f>C32</f>
        <v>4.0000000000000002E-4</v>
      </c>
      <c r="F35" s="29"/>
      <c r="G35" s="7"/>
      <c r="H35" s="7"/>
      <c r="I35" s="7"/>
      <c r="J35" s="7"/>
      <c r="K35" s="7"/>
    </row>
    <row r="36" spans="1:11" ht="14.25" customHeight="1" x14ac:dyDescent="0.25">
      <c r="A36" s="17" t="s">
        <v>66</v>
      </c>
      <c r="B36" s="22" t="s">
        <v>9</v>
      </c>
      <c r="C36" s="163">
        <f>ROUND(SUM(1,0.1*(E36-5)),2)</f>
        <v>5.5</v>
      </c>
      <c r="D36" s="22" t="s">
        <v>16</v>
      </c>
      <c r="E36" s="162">
        <v>50</v>
      </c>
      <c r="F36" s="30"/>
      <c r="G36" s="7"/>
      <c r="H36" s="7"/>
      <c r="I36" s="7"/>
      <c r="J36" s="7"/>
      <c r="K36" s="7"/>
    </row>
    <row r="37" spans="1:11" ht="15.75" x14ac:dyDescent="0.25">
      <c r="A37" s="26" t="s">
        <v>65</v>
      </c>
      <c r="B37" s="19" t="s">
        <v>9</v>
      </c>
      <c r="C37" s="66">
        <v>1.5</v>
      </c>
      <c r="D37" s="19" t="s">
        <v>13</v>
      </c>
      <c r="E37" s="161"/>
      <c r="F37" s="30"/>
      <c r="G37" s="7"/>
      <c r="H37" s="7"/>
      <c r="I37" s="7"/>
      <c r="J37" s="7"/>
      <c r="K37" s="7"/>
    </row>
    <row r="38" spans="1:11" ht="15.75" x14ac:dyDescent="0.25">
      <c r="A38" s="17" t="s">
        <v>55</v>
      </c>
      <c r="B38" s="12" t="s">
        <v>14</v>
      </c>
      <c r="C38" s="12">
        <v>2.2200000000000002</v>
      </c>
      <c r="D38" s="14" t="s">
        <v>15</v>
      </c>
      <c r="E38" s="12"/>
      <c r="F38" s="15"/>
      <c r="G38" s="7"/>
      <c r="H38" s="7"/>
      <c r="I38" s="7"/>
      <c r="J38" s="7"/>
      <c r="K38" s="7"/>
    </row>
    <row r="39" spans="1:11" ht="15.75" x14ac:dyDescent="0.25">
      <c r="A39" s="31" t="s">
        <v>56</v>
      </c>
      <c r="B39" s="32"/>
      <c r="C39" s="28"/>
      <c r="D39" s="28"/>
      <c r="E39" s="28"/>
      <c r="F39" s="160">
        <f>(C33*C35)+(C34*C36*C37)</f>
        <v>217</v>
      </c>
      <c r="G39" s="7"/>
      <c r="H39" s="7"/>
      <c r="I39" s="7"/>
      <c r="J39" s="7"/>
      <c r="K39" s="7"/>
    </row>
    <row r="40" spans="1:11" ht="15.75" customHeight="1" thickBot="1" x14ac:dyDescent="0.35">
      <c r="A40" s="17" t="str">
        <f>CONCATENATE("C=","(",C33,"*",C35,"+",C34,"*",C36,"*",C37,,")*",C38,)</f>
        <v>C=(355*0,1+22*5,5*1,5)*2,22</v>
      </c>
      <c r="B40" s="36"/>
      <c r="C40" s="36"/>
      <c r="D40" s="36"/>
      <c r="E40" s="37"/>
      <c r="F40" s="33">
        <f>ROUND(PRODUCT(F39,C38,A33),2)</f>
        <v>481.74</v>
      </c>
      <c r="G40" s="7"/>
      <c r="H40" s="7"/>
      <c r="I40" s="7"/>
      <c r="J40" s="7"/>
      <c r="K40" s="7"/>
    </row>
    <row r="41" spans="1:11" ht="16.5" x14ac:dyDescent="0.2">
      <c r="A41" s="231" t="str">
        <f>CONCATENATE("С=",F22,"+",F31,"+",F40,)</f>
        <v>С=296,88+124,23+481,74</v>
      </c>
      <c r="B41" s="232"/>
      <c r="C41" s="232"/>
      <c r="D41" s="232"/>
      <c r="E41" s="233"/>
      <c r="F41" s="155">
        <f>F22+F31+F40</f>
        <v>902.85</v>
      </c>
    </row>
    <row r="42" spans="1:11" ht="50.25" customHeight="1" x14ac:dyDescent="0.2">
      <c r="A42" s="234" t="s">
        <v>95</v>
      </c>
      <c r="B42" s="235"/>
      <c r="C42" s="236"/>
      <c r="D42" s="237">
        <v>13.905041000000001</v>
      </c>
      <c r="E42" s="238"/>
      <c r="F42" s="155">
        <f>F41*D42</f>
        <v>12554.166266850001</v>
      </c>
    </row>
    <row r="43" spans="1:11" ht="16.5" x14ac:dyDescent="0.2">
      <c r="A43" s="241" t="s">
        <v>96</v>
      </c>
      <c r="B43" s="242"/>
      <c r="C43" s="242"/>
      <c r="D43" s="242"/>
      <c r="E43" s="159">
        <v>2500</v>
      </c>
      <c r="F43" s="158">
        <f>E43*3</f>
        <v>7500</v>
      </c>
      <c r="G43" s="195" t="s">
        <v>97</v>
      </c>
    </row>
    <row r="44" spans="1:11" ht="16.5" x14ac:dyDescent="0.2">
      <c r="A44" s="157" t="s">
        <v>17</v>
      </c>
      <c r="B44" s="156"/>
      <c r="C44" s="156"/>
      <c r="D44" s="156"/>
      <c r="E44" s="156"/>
      <c r="F44" s="155">
        <f>F42+F43</f>
        <v>20054.166266849999</v>
      </c>
    </row>
    <row r="45" spans="1:11" ht="18" customHeight="1" thickBot="1" x14ac:dyDescent="0.25">
      <c r="A45" s="243" t="s">
        <v>99</v>
      </c>
      <c r="B45" s="244"/>
      <c r="C45" s="244"/>
      <c r="D45" s="244"/>
      <c r="E45" s="245"/>
      <c r="F45" s="194">
        <f>F44*1.046*1.044</f>
        <v>21899.630863390605</v>
      </c>
    </row>
    <row r="46" spans="1:11" ht="17.25" thickBot="1" x14ac:dyDescent="0.35">
      <c r="A46" s="154" t="s">
        <v>18</v>
      </c>
      <c r="B46" s="153"/>
      <c r="C46" s="153"/>
      <c r="D46" s="153"/>
      <c r="E46" s="152"/>
      <c r="F46" s="151">
        <f>F45</f>
        <v>21899.630863390605</v>
      </c>
    </row>
    <row r="47" spans="1:11" ht="16.5" x14ac:dyDescent="0.3">
      <c r="A47" s="150"/>
      <c r="B47" s="7"/>
      <c r="C47" s="7"/>
      <c r="D47" s="7"/>
      <c r="E47" s="7"/>
      <c r="F47" s="7"/>
    </row>
    <row r="48" spans="1:11" ht="15.75" x14ac:dyDescent="0.25">
      <c r="A48" s="38"/>
      <c r="B48" s="7"/>
      <c r="C48" s="7"/>
      <c r="D48" s="7"/>
      <c r="E48" s="7"/>
      <c r="F48" s="7"/>
    </row>
    <row r="49" spans="1:7" ht="13.5" customHeight="1" x14ac:dyDescent="0.2">
      <c r="A49" s="239" t="s">
        <v>93</v>
      </c>
      <c r="B49" s="239"/>
      <c r="C49" s="239"/>
      <c r="D49" s="239"/>
      <c r="E49" s="239"/>
      <c r="F49" s="239"/>
      <c r="G49" s="192"/>
    </row>
    <row r="50" spans="1:7" ht="20.25" customHeight="1" x14ac:dyDescent="0.2">
      <c r="A50" s="240" t="s">
        <v>94</v>
      </c>
      <c r="B50" s="240"/>
      <c r="C50" s="240"/>
      <c r="D50" s="240"/>
      <c r="E50" s="240"/>
      <c r="F50" s="240"/>
      <c r="G50" s="193"/>
    </row>
    <row r="51" spans="1:7" x14ac:dyDescent="0.2">
      <c r="A51" s="239" t="s">
        <v>101</v>
      </c>
      <c r="B51" s="239"/>
      <c r="C51" s="239"/>
      <c r="D51" s="239"/>
      <c r="E51" s="239"/>
      <c r="F51" s="239"/>
      <c r="G51" s="192"/>
    </row>
    <row r="52" spans="1:7" x14ac:dyDescent="0.2">
      <c r="A52" s="240" t="s">
        <v>94</v>
      </c>
      <c r="B52" s="240"/>
      <c r="C52" s="240"/>
      <c r="D52" s="240"/>
      <c r="E52" s="240"/>
      <c r="F52" s="240"/>
      <c r="G52" s="193"/>
    </row>
    <row r="53" spans="1:7" ht="15.75" x14ac:dyDescent="0.25">
      <c r="A53" s="38"/>
      <c r="B53" s="7"/>
      <c r="C53" s="7"/>
      <c r="D53" s="7"/>
      <c r="E53" s="7"/>
      <c r="F53" s="7"/>
    </row>
    <row r="54" spans="1:7" ht="15.75" x14ac:dyDescent="0.25">
      <c r="A54" s="7"/>
      <c r="B54" s="7"/>
      <c r="C54" s="7"/>
      <c r="D54" s="7"/>
      <c r="E54" s="7"/>
      <c r="F54" s="7"/>
    </row>
    <row r="55" spans="1:7" ht="15.75" x14ac:dyDescent="0.25">
      <c r="A55" s="7"/>
      <c r="B55" s="7"/>
      <c r="C55" s="7"/>
      <c r="D55" s="7"/>
      <c r="E55" s="7"/>
      <c r="F55" s="7"/>
    </row>
    <row r="56" spans="1:7" ht="15.75" x14ac:dyDescent="0.25">
      <c r="A56" s="7"/>
      <c r="B56" s="7"/>
      <c r="C56" s="7"/>
      <c r="D56" s="7"/>
      <c r="E56" s="7"/>
      <c r="F56" s="7"/>
    </row>
    <row r="57" spans="1:7" ht="15.75" x14ac:dyDescent="0.25">
      <c r="A57" s="7"/>
      <c r="B57" s="7"/>
      <c r="C57" s="7"/>
      <c r="D57" s="7"/>
      <c r="E57" s="7"/>
      <c r="F57" s="7"/>
    </row>
    <row r="58" spans="1:7" ht="15.75" x14ac:dyDescent="0.25">
      <c r="A58" s="7"/>
      <c r="B58" s="7"/>
      <c r="C58" s="7"/>
      <c r="D58" s="7"/>
      <c r="E58" s="7"/>
      <c r="F58" s="7"/>
    </row>
    <row r="59" spans="1:7" ht="15.75" x14ac:dyDescent="0.25">
      <c r="A59" s="7"/>
      <c r="B59" s="7"/>
      <c r="C59" s="7"/>
      <c r="D59" s="7"/>
      <c r="E59" s="7"/>
      <c r="F59" s="7"/>
    </row>
    <row r="60" spans="1:7" ht="15.75" x14ac:dyDescent="0.25">
      <c r="A60" s="7"/>
      <c r="B60" s="7"/>
      <c r="C60" s="7"/>
      <c r="D60" s="7"/>
      <c r="E60" s="7"/>
      <c r="F60" s="7"/>
    </row>
    <row r="61" spans="1:7" ht="15.75" x14ac:dyDescent="0.25">
      <c r="A61" s="7"/>
      <c r="B61" s="7"/>
      <c r="C61" s="7"/>
      <c r="D61" s="7"/>
      <c r="E61" s="7"/>
      <c r="F61" s="7"/>
    </row>
    <row r="62" spans="1:7" ht="15.75" x14ac:dyDescent="0.25">
      <c r="A62" s="7"/>
      <c r="B62" s="7"/>
      <c r="C62" s="7"/>
      <c r="D62" s="7"/>
      <c r="E62" s="7"/>
      <c r="F62" s="7"/>
    </row>
    <row r="63" spans="1:7" ht="15.75" x14ac:dyDescent="0.25">
      <c r="A63" s="7"/>
      <c r="B63" s="7"/>
      <c r="C63" s="7"/>
      <c r="D63" s="7"/>
      <c r="E63" s="7"/>
    </row>
    <row r="64" spans="1:7" ht="15.75" x14ac:dyDescent="0.25">
      <c r="A64" s="7"/>
    </row>
  </sheetData>
  <mergeCells count="81">
    <mergeCell ref="A51:F51"/>
    <mergeCell ref="A52:F52"/>
    <mergeCell ref="A49:F49"/>
    <mergeCell ref="A50:F50"/>
    <mergeCell ref="A43:D43"/>
    <mergeCell ref="A45:E45"/>
    <mergeCell ref="A32:B32"/>
    <mergeCell ref="D33:E33"/>
    <mergeCell ref="D34:E34"/>
    <mergeCell ref="A41:E41"/>
    <mergeCell ref="A42:C42"/>
    <mergeCell ref="D42:E42"/>
    <mergeCell ref="IG10:IL10"/>
    <mergeCell ref="A16:B16"/>
    <mergeCell ref="D18:E18"/>
    <mergeCell ref="FU10:FZ10"/>
    <mergeCell ref="GK10:GP10"/>
    <mergeCell ref="B14:F14"/>
    <mergeCell ref="A23:B23"/>
    <mergeCell ref="DI10:DN10"/>
    <mergeCell ref="DY10:ED10"/>
    <mergeCell ref="EO10:ET10"/>
    <mergeCell ref="FE10:FJ10"/>
    <mergeCell ref="IG9:IV9"/>
    <mergeCell ref="A10:F10"/>
    <mergeCell ref="Q10:V10"/>
    <mergeCell ref="AG10:AL10"/>
    <mergeCell ref="AW10:BB10"/>
    <mergeCell ref="BM10:BR10"/>
    <mergeCell ref="CC10:CH10"/>
    <mergeCell ref="CS10:CX10"/>
    <mergeCell ref="DI9:DX9"/>
    <mergeCell ref="DY9:EN9"/>
    <mergeCell ref="EO9:FD9"/>
    <mergeCell ref="FE9:FT9"/>
    <mergeCell ref="FU9:GJ9"/>
    <mergeCell ref="GK9:GZ9"/>
    <mergeCell ref="HA10:HF10"/>
    <mergeCell ref="HQ10:HV10"/>
    <mergeCell ref="HQ8:HV8"/>
    <mergeCell ref="IG8:IL8"/>
    <mergeCell ref="Q9:AF9"/>
    <mergeCell ref="AG9:AV9"/>
    <mergeCell ref="AW9:BL9"/>
    <mergeCell ref="BM9:CB9"/>
    <mergeCell ref="CC9:CR9"/>
    <mergeCell ref="CS9:DH9"/>
    <mergeCell ref="CS8:CX8"/>
    <mergeCell ref="DI8:DN8"/>
    <mergeCell ref="DY8:ED8"/>
    <mergeCell ref="EO8:ET8"/>
    <mergeCell ref="FE8:FJ8"/>
    <mergeCell ref="FU8:FZ8"/>
    <mergeCell ref="HA9:HP9"/>
    <mergeCell ref="HQ9:IF9"/>
    <mergeCell ref="A8:F8"/>
    <mergeCell ref="Q8:V8"/>
    <mergeCell ref="AG8:AL8"/>
    <mergeCell ref="AW8:BB8"/>
    <mergeCell ref="BM8:BR8"/>
    <mergeCell ref="CC8:CH8"/>
    <mergeCell ref="FE7:FJ7"/>
    <mergeCell ref="FU7:FZ7"/>
    <mergeCell ref="GK7:GP7"/>
    <mergeCell ref="HA7:HF7"/>
    <mergeCell ref="GK8:GP8"/>
    <mergeCell ref="HA8:HF8"/>
    <mergeCell ref="HQ7:HV7"/>
    <mergeCell ref="IG7:IL7"/>
    <mergeCell ref="BM7:BR7"/>
    <mergeCell ref="CC7:CH7"/>
    <mergeCell ref="CS7:CX7"/>
    <mergeCell ref="DI7:DN7"/>
    <mergeCell ref="DY7:ED7"/>
    <mergeCell ref="EO7:ET7"/>
    <mergeCell ref="AW7:BB7"/>
    <mergeCell ref="C1:F1"/>
    <mergeCell ref="C2:F2"/>
    <mergeCell ref="A7:F7"/>
    <mergeCell ref="Q7:V7"/>
    <mergeCell ref="AG7:AL7"/>
  </mergeCells>
  <pageMargins left="0.78740157480314965" right="0.78740157480314965" top="0.31" bottom="0.46" header="0.51181102362204722" footer="0.51181102362204722"/>
  <pageSetup paperSize="9" scale="94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 (3)</vt:lpstr>
      <vt:lpstr>'Схема расположения (3)'!Область_печати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Дрёмина Яна Сергеевна</cp:lastModifiedBy>
  <cp:lastPrinted>2018-08-29T04:37:06Z</cp:lastPrinted>
  <dcterms:created xsi:type="dcterms:W3CDTF">2011-10-12T06:33:52Z</dcterms:created>
  <dcterms:modified xsi:type="dcterms:W3CDTF">2020-02-11T22:59:40Z</dcterms:modified>
</cp:coreProperties>
</file>