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отделы и службы АмЭС\СОПР\04_Технические задания\2020\2_3 этап 2019\2.--- Согласовано в Филиале\84201_Р-т ПС Северная, Базовая\прил.1 техтребования\прил.1-2 ведомости\"/>
    </mc:Choice>
  </mc:AlternateContent>
  <bookViews>
    <workbookView xWindow="0" yWindow="0" windowWidth="15360" windowHeight="8205"/>
  </bookViews>
  <sheets>
    <sheet name="Ведомость объемов работ" sheetId="1" r:id="rId1"/>
    <sheet name="Расчет материалов" sheetId="2" r:id="rId2"/>
  </sheets>
  <definedNames>
    <definedName name="Z_D3E5AFB2_A911_4663_B506_36248F00171B_.wvu.PrintArea" localSheetId="0" hidden="1">'Ведомость объемов работ'!$A$1:$E$64</definedName>
    <definedName name="_xlnm.Print_Area" localSheetId="0">'Ведомость объемов работ'!$A$1:$E$45</definedName>
  </definedNames>
  <calcPr calcId="162913"/>
  <customWorkbookViews>
    <customWorkbookView name="Суворов Игорь Игоревич - Личное представление" guid="{D3E5AFB2-A911-4663-B506-36248F00171B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D25" i="1" l="1"/>
  <c r="C2" i="2" l="1"/>
  <c r="A34" i="1" l="1"/>
  <c r="A35" i="1" s="1"/>
  <c r="A36" i="1" s="1"/>
  <c r="A37" i="1" s="1"/>
  <c r="A38" i="1" s="1"/>
  <c r="A39" i="1" s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D36" i="1"/>
  <c r="E36" i="1"/>
  <c r="C4" i="2"/>
  <c r="D37" i="1" s="1"/>
  <c r="E37" i="1"/>
  <c r="E35" i="1"/>
  <c r="C9" i="2"/>
  <c r="C8" i="2"/>
  <c r="D8" i="2" s="1"/>
  <c r="C7" i="2"/>
  <c r="C6" i="2"/>
  <c r="C5" i="2"/>
  <c r="C3" i="2"/>
</calcChain>
</file>

<file path=xl/sharedStrings.xml><?xml version="1.0" encoding="utf-8"?>
<sst xmlns="http://schemas.openxmlformats.org/spreadsheetml/2006/main" count="85" uniqueCount="72">
  <si>
    <t>Наименованние работ</t>
  </si>
  <si>
    <t>Кол-во</t>
  </si>
  <si>
    <t>Единица измерения</t>
  </si>
  <si>
    <t>Обнаруженные дефекты</t>
  </si>
  <si>
    <t>№ п/п</t>
  </si>
  <si>
    <t>ВЕДОМОСТЬ ДЕФЕКТОВ И ОБЪЕМОВ РАБОТ</t>
  </si>
  <si>
    <r>
      <t xml:space="preserve">СП: </t>
    </r>
    <r>
      <rPr>
        <u/>
        <sz val="13"/>
        <color theme="1"/>
        <rFont val="Times New Roman"/>
        <family val="1"/>
        <charset val="204"/>
      </rPr>
      <t>Западные ЭС</t>
    </r>
  </si>
  <si>
    <r>
      <t xml:space="preserve">Филиал: </t>
    </r>
    <r>
      <rPr>
        <u/>
        <sz val="13"/>
        <color theme="1"/>
        <rFont val="Times New Roman"/>
        <family val="1"/>
        <charset val="204"/>
      </rPr>
      <t>Амурские ЭС</t>
    </r>
  </si>
  <si>
    <r>
      <t xml:space="preserve">Организация: </t>
    </r>
    <r>
      <rPr>
        <u/>
        <sz val="13"/>
        <color theme="1"/>
        <rFont val="Times New Roman"/>
        <family val="1"/>
        <charset val="204"/>
      </rPr>
      <t>АО «ДРСК»</t>
    </r>
  </si>
  <si>
    <t>-</t>
  </si>
  <si>
    <t>км</t>
  </si>
  <si>
    <t>Транспортная схема</t>
  </si>
  <si>
    <t>Погрузо-разгрузочные работы</t>
  </si>
  <si>
    <t>кг</t>
  </si>
  <si>
    <t>Материалы и оборудование предоставляемые Подрядчиком</t>
  </si>
  <si>
    <t>Погрузо-разгрузочные работы подрядчик осуществляет самостоятельно</t>
  </si>
  <si>
    <t>г.Благовещенск-г.Свободный</t>
  </si>
  <si>
    <t>Приложение № 1-6/9 к Приказу «Об  учетной  политике АО «ДРСК»»</t>
  </si>
  <si>
    <t>Песок природный для строительных работ повышенной крупности и крупный ГОСТ 8736-2014</t>
  </si>
  <si>
    <t>м3</t>
  </si>
  <si>
    <t>тн.</t>
  </si>
  <si>
    <t>Комиссия провела обследование ПС 35/10 кВ Базовая вследствие чего приняла решение о необходимости  проведения следующего объема  работ по ремонту:</t>
  </si>
  <si>
    <t>шт/м3</t>
  </si>
  <si>
    <r>
      <t xml:space="preserve">Объект: </t>
    </r>
    <r>
      <rPr>
        <u/>
        <sz val="13"/>
        <rFont val="Times New Roman"/>
        <family val="1"/>
        <charset val="204"/>
      </rPr>
      <t>ПС 35 кВ Базовая Инв. № ZS0003157</t>
    </r>
  </si>
  <si>
    <t>2/15,752</t>
  </si>
  <si>
    <t>8/5,443</t>
  </si>
  <si>
    <t>Разработка грунта вручную под ограждение маслоприемника</t>
  </si>
  <si>
    <t>Устройство песчано-гравийного основания под фундамент из монолитного ж/бетона (ограждение маслоприемника)</t>
  </si>
  <si>
    <t>Разработка грунта вручную под дно маслоприемника</t>
  </si>
  <si>
    <t>м</t>
  </si>
  <si>
    <t>м2</t>
  </si>
  <si>
    <r>
      <t>м</t>
    </r>
    <r>
      <rPr>
        <vertAlign val="superscript"/>
        <sz val="11"/>
        <color theme="1"/>
        <rFont val="Times New Roman"/>
        <family val="1"/>
        <charset val="204"/>
      </rPr>
      <t>3</t>
    </r>
  </si>
  <si>
    <r>
      <t>Устройство подстилающих и выравнивающих слоев оснований из песка (6 см)</t>
    </r>
    <r>
      <rPr>
        <b/>
        <sz val="11"/>
        <color theme="1"/>
        <rFont val="Times New Roman"/>
        <family val="1"/>
        <charset val="204"/>
      </rPr>
      <t xml:space="preserve"> (Дно маслоприемников)</t>
    </r>
  </si>
  <si>
    <r>
      <t xml:space="preserve">Уплотнение грунта ручными пневматическими трамбовками </t>
    </r>
    <r>
      <rPr>
        <b/>
        <sz val="11"/>
        <color theme="1"/>
        <rFont val="Times New Roman"/>
        <family val="1"/>
        <charset val="204"/>
      </rPr>
      <t>(Дно маслоприемников)</t>
    </r>
  </si>
  <si>
    <r>
      <t xml:space="preserve">Разработка грунта вручную с креплениями в траншеях </t>
    </r>
    <r>
      <rPr>
        <b/>
        <sz val="11"/>
        <color theme="1"/>
        <rFont val="Times New Roman"/>
        <family val="1"/>
        <charset val="204"/>
      </rPr>
      <t>(присоединение спуска от оборудования к существующему контуру)</t>
    </r>
  </si>
  <si>
    <r>
      <t xml:space="preserve">Прокладка заземлителя горизонтального из стали полосовой сечением 250 мм2 </t>
    </r>
    <r>
      <rPr>
        <b/>
        <sz val="11"/>
        <color theme="1"/>
        <rFont val="Times New Roman"/>
        <family val="1"/>
        <charset val="204"/>
      </rPr>
      <t>(присоединение спуска от оборудования к существующему контуру)</t>
    </r>
  </si>
  <si>
    <r>
      <t xml:space="preserve">Прокладка проводника, заземляющего открыто проложенного по строительным основаниям из полосовой стали сечением 250 мм2 </t>
    </r>
    <r>
      <rPr>
        <b/>
        <sz val="11"/>
        <color theme="1"/>
        <rFont val="Times New Roman"/>
        <family val="1"/>
        <charset val="204"/>
      </rPr>
      <t>(присоединение спуска от оборудования к существующему контуру)</t>
    </r>
  </si>
  <si>
    <r>
      <t>Засыпка вручную траншей, пазух котлованов</t>
    </r>
    <r>
      <rPr>
        <b/>
        <sz val="11"/>
        <color theme="1"/>
        <rFont val="Times New Roman"/>
        <family val="1"/>
        <charset val="204"/>
      </rPr>
      <t xml:space="preserve"> (присоединение спуска от оборудования к существующему контуру)</t>
    </r>
  </si>
  <si>
    <r>
      <t xml:space="preserve">Уплотнение грунта ручными пневматическими трамбовками (ОРУ-35) </t>
    </r>
    <r>
      <rPr>
        <b/>
        <sz val="11"/>
        <color theme="1"/>
        <rFont val="Times New Roman"/>
        <family val="1"/>
        <charset val="204"/>
      </rPr>
      <t>(присоединение спуска от оборудования к существующему контуру)</t>
    </r>
  </si>
  <si>
    <t>Засыпка щебня в маслоприемник Т-1, Т-2 (в крупном теле, фракция 40-70 мм)</t>
  </si>
  <si>
    <t>Песчанно-гравийная смесь ГОСТ 31565-2012</t>
  </si>
  <si>
    <t xml:space="preserve">Песок </t>
  </si>
  <si>
    <t>Щебень</t>
  </si>
  <si>
    <t>Сталь горячекатаная для армирования ж/б конструкций d=10 А-III согласно ГОСТ5781-82</t>
  </si>
  <si>
    <t>Бетон тяжелый марки М200 (В15) ГОСТ 7473-2010, ГОСТ-26633-91 (Изм. 1, 2)</t>
  </si>
  <si>
    <t>Полоса 5х50 В ГОСТ 103-2006 Ст3 кп ГОСТ 535-2005</t>
  </si>
  <si>
    <t>Токопроводящая грунтовка Evrocol 041</t>
  </si>
  <si>
    <t>экструдированный полиэтилен толщиной 3 мм</t>
  </si>
  <si>
    <t>Щебень в плотном теле фракция 40-70 мм ГОСТ 8267-93</t>
  </si>
  <si>
    <t>Отвод раструб-гладкий конец (чуг) 45 град. Ду=300 мм ГОСТ 5525-88</t>
  </si>
  <si>
    <r>
      <t xml:space="preserve">Труба стальная электросварная  прямошовная 426х9.0 Ду=400 мм с весьма усиленным покрытием из экструдированного полиэтилена толщиной слоя 3 мм ГОСТ 10704-91 </t>
    </r>
    <r>
      <rPr>
        <b/>
        <sz val="11"/>
        <color theme="1"/>
        <rFont val="Calibri"/>
        <family val="2"/>
        <charset val="204"/>
        <scheme val="minor"/>
      </rPr>
      <t>(футляр)</t>
    </r>
  </si>
  <si>
    <t>Плита днища ПН-10 Серия 3.9001.1-14, выпуск 1</t>
  </si>
  <si>
    <t>Кольцо стеновое КС-10.9 Серия 3.9001.1-14, выпуск 1</t>
  </si>
  <si>
    <t>Кольцо стеновое КС-10.6 Серия 3.9001.1-14, выпуск 1</t>
  </si>
  <si>
    <t>Кольцо стеновое КС-7.3 Серия 3.9001.1-14, выпуск 1</t>
  </si>
  <si>
    <t>Плита дорожная ПД-6 Серия 3.9001.1-14, выпуск 1</t>
  </si>
  <si>
    <t>Плита перекрытия ПП-10-1 Серия 3.9001.1-14, выпуск 1</t>
  </si>
  <si>
    <t>Люк чугунный тяжелый Т (С250)Серия 3.9001.1-14, выпуск 1</t>
  </si>
  <si>
    <t>Плита опорная КО-6 Серия 3.9001.1-14, выпуск 1</t>
  </si>
  <si>
    <t>Работы по ремонту маслоприемников Т-1, Т-2</t>
  </si>
  <si>
    <t>Неудовлетворительное состояние маслоприемников Т-1, Т-2. Необходима замена щебеночного слоя. Есть разрушения боковых стенок маслоприемников. Выпирание арматуры из стен маслоприемников</t>
  </si>
  <si>
    <t>Труба хризотилцементная безнапорная диаметром 300 мм ГОСТ 31416-2009</t>
  </si>
  <si>
    <t xml:space="preserve">по ремонту ПС 35/10 кВ "Северная", "Базовая" </t>
  </si>
  <si>
    <t xml:space="preserve">Выемка старого щебня из маслоприемника </t>
  </si>
  <si>
    <r>
      <t xml:space="preserve">Огрунтовка металлических поверхностей за один раз: токопроводящей грунтовкой  </t>
    </r>
    <r>
      <rPr>
        <b/>
        <sz val="11"/>
        <color theme="1"/>
        <rFont val="Times New Roman"/>
        <family val="1"/>
        <charset val="204"/>
      </rPr>
      <t>(присоединение спуска от оборудования к существующему контуру)</t>
    </r>
  </si>
  <si>
    <t>Токопроводящая грунтовка ТУ 2316-013-32998388-2010 с изм.1</t>
  </si>
  <si>
    <r>
      <t>шт/м</t>
    </r>
    <r>
      <rPr>
        <vertAlign val="superscript"/>
        <sz val="11"/>
        <color theme="1"/>
        <rFont val="Times New Roman"/>
        <family val="1"/>
        <charset val="204"/>
      </rPr>
      <t>3</t>
    </r>
  </si>
  <si>
    <t>Приложение 2 к техническим требованям</t>
  </si>
  <si>
    <t xml:space="preserve">Демонтаж ж/б монолитных фундаментов </t>
  </si>
  <si>
    <t>Устройство стен маслоприёмников из монолитного ж/бетона (28х0,25х0,6 м)-2 шт. с армированием ундаментов сталью горячекатаной (0,3 т.) для армирования ж/б конструкций d=10 А-III согласно ГОСТ5781-82</t>
  </si>
  <si>
    <t xml:space="preserve">м3       </t>
  </si>
  <si>
    <t xml:space="preserve">9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</si>
</sst>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u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Border="1"/>
    <xf numFmtId="0" fontId="2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1" fillId="0" borderId="2" xfId="0" applyFont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0" fillId="0" borderId="0" xfId="0" applyBorder="1"/>
    <xf numFmtId="0" fontId="9" fillId="0" borderId="0" xfId="0" applyFont="1" applyBorder="1" applyAlignment="1" applyProtection="1">
      <alignment horizontal="right"/>
      <protection locked="0"/>
    </xf>
    <xf numFmtId="0" fontId="10" fillId="0" borderId="0" xfId="0" applyFont="1" applyAlignment="1">
      <alignment horizontal="center"/>
    </xf>
    <xf numFmtId="0" fontId="0" fillId="0" borderId="0" xfId="0" applyFill="1"/>
    <xf numFmtId="0" fontId="10" fillId="0" borderId="0" xfId="0" applyFont="1" applyFill="1" applyAlignment="1">
      <alignment horizontal="center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/>
    <xf numFmtId="0" fontId="9" fillId="0" borderId="0" xfId="0" applyFont="1" applyBorder="1" applyAlignment="1" applyProtection="1">
      <alignment horizontal="center" vertical="center"/>
      <protection locked="0"/>
    </xf>
    <xf numFmtId="0" fontId="0" fillId="0" borderId="0" xfId="0" applyFill="1" applyBorder="1"/>
    <xf numFmtId="0" fontId="11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wrapText="1"/>
    </xf>
    <xf numFmtId="0" fontId="13" fillId="0" borderId="8" xfId="0" applyFont="1" applyFill="1" applyBorder="1" applyAlignment="1">
      <alignment horizontal="center" vertical="center" wrapText="1"/>
    </xf>
    <xf numFmtId="49" fontId="13" fillId="0" borderId="8" xfId="0" applyNumberFormat="1" applyFont="1" applyFill="1" applyBorder="1" applyAlignment="1">
      <alignment horizontal="center" vertical="center" wrapText="1"/>
    </xf>
    <xf numFmtId="0" fontId="13" fillId="0" borderId="0" xfId="0" applyFont="1" applyAlignment="1" applyProtection="1">
      <alignment horizontal="right"/>
      <protection locked="0"/>
    </xf>
    <xf numFmtId="0" fontId="11" fillId="0" borderId="8" xfId="0" applyFont="1" applyFill="1" applyBorder="1" applyAlignment="1" applyProtection="1">
      <alignment horizontal="center" vertical="center"/>
      <protection locked="0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/>
    <xf numFmtId="0" fontId="0" fillId="0" borderId="8" xfId="0" applyFont="1" applyFill="1" applyBorder="1" applyAlignment="1"/>
    <xf numFmtId="0" fontId="0" fillId="0" borderId="0" xfId="0" applyFont="1"/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left" vertical="center"/>
      <protection locked="0"/>
    </xf>
    <xf numFmtId="0" fontId="13" fillId="0" borderId="8" xfId="0" applyFont="1" applyFill="1" applyBorder="1" applyAlignment="1">
      <alignment vertical="center" wrapText="1"/>
    </xf>
    <xf numFmtId="0" fontId="11" fillId="0" borderId="8" xfId="0" applyFont="1" applyFill="1" applyBorder="1" applyAlignment="1">
      <alignment wrapText="1"/>
    </xf>
    <xf numFmtId="0" fontId="11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left" vertical="center" wrapText="1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left"/>
      <protection locked="0"/>
    </xf>
    <xf numFmtId="0" fontId="11" fillId="0" borderId="5" xfId="0" applyFont="1" applyBorder="1" applyAlignment="1" applyProtection="1">
      <alignment horizontal="left" vertical="center"/>
      <protection locked="0"/>
    </xf>
    <xf numFmtId="0" fontId="11" fillId="0" borderId="6" xfId="0" applyFont="1" applyBorder="1" applyAlignment="1" applyProtection="1">
      <alignment horizontal="left" vertical="center"/>
      <protection locked="0"/>
    </xf>
    <xf numFmtId="0" fontId="11" fillId="0" borderId="3" xfId="0" applyFont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right"/>
      <protection locked="0"/>
    </xf>
    <xf numFmtId="0" fontId="16" fillId="0" borderId="9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6" fillId="0" borderId="5" xfId="0" applyFont="1" applyBorder="1" applyAlignment="1" applyProtection="1">
      <alignment horizontal="center" vertical="center"/>
      <protection locked="0"/>
    </xf>
    <xf numFmtId="0" fontId="16" fillId="0" borderId="6" xfId="0" applyFont="1" applyBorder="1" applyAlignment="1" applyProtection="1">
      <alignment horizontal="center" vertical="center"/>
      <protection locked="0"/>
    </xf>
    <xf numFmtId="0" fontId="16" fillId="0" borderId="3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0" fillId="0" borderId="0" xfId="0" applyFont="1" applyAlignment="1">
      <alignment horizontal="center"/>
    </xf>
    <xf numFmtId="0" fontId="2" fillId="0" borderId="0" xfId="0" applyFont="1" applyBorder="1" applyProtection="1">
      <protection locked="0"/>
    </xf>
    <xf numFmtId="0" fontId="2" fillId="0" borderId="0" xfId="0" applyFont="1" applyFill="1" applyBorder="1" applyProtection="1">
      <protection locked="0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vertical="top"/>
      <protection locked="0"/>
    </xf>
    <xf numFmtId="0" fontId="4" fillId="0" borderId="0" xfId="0" applyFont="1" applyFill="1" applyBorder="1" applyAlignment="1" applyProtection="1">
      <alignment horizontal="right" vertical="top"/>
      <protection locked="0"/>
    </xf>
    <xf numFmtId="0" fontId="4" fillId="0" borderId="0" xfId="0" applyFont="1" applyBorder="1" applyAlignment="1" applyProtection="1">
      <alignment horizontal="right" vertical="top"/>
      <protection locked="0"/>
    </xf>
    <xf numFmtId="0" fontId="1" fillId="0" borderId="0" xfId="0" applyFont="1" applyBorder="1" applyAlignment="1" applyProtection="1">
      <alignment horizontal="left"/>
      <protection locked="0"/>
    </xf>
    <xf numFmtId="0" fontId="1" fillId="0" borderId="0" xfId="0" applyFont="1" applyBorder="1" applyAlignment="1" applyProtection="1">
      <alignment horizontal="left"/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Fill="1" applyBorder="1" applyProtection="1">
      <protection locked="0"/>
    </xf>
    <xf numFmtId="0" fontId="1" fillId="0" borderId="0" xfId="0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tabSelected="1" view="pageBreakPreview" zoomScaleNormal="100" zoomScaleSheetLayoutView="100" workbookViewId="0"/>
  </sheetViews>
  <sheetFormatPr defaultRowHeight="15" x14ac:dyDescent="0.25"/>
  <cols>
    <col min="2" max="2" width="31.42578125" customWidth="1"/>
    <col min="3" max="3" width="12.85546875" customWidth="1"/>
    <col min="4" max="4" width="11.85546875" style="13" customWidth="1"/>
    <col min="5" max="5" width="35.42578125" customWidth="1"/>
    <col min="7" max="29" width="3.5703125" customWidth="1"/>
  </cols>
  <sheetData>
    <row r="1" spans="1:5" ht="17.25" x14ac:dyDescent="0.3">
      <c r="A1" s="2"/>
      <c r="B1" s="2"/>
      <c r="C1" s="2"/>
      <c r="D1" s="61" t="s">
        <v>67</v>
      </c>
      <c r="E1" s="61"/>
    </row>
    <row r="2" spans="1:5" ht="17.25" x14ac:dyDescent="0.3">
      <c r="A2" s="2"/>
      <c r="B2" s="2"/>
      <c r="C2" s="2"/>
      <c r="D2" s="62" t="s">
        <v>62</v>
      </c>
      <c r="E2" s="62"/>
    </row>
    <row r="3" spans="1:5" ht="17.25" x14ac:dyDescent="0.3">
      <c r="A3" s="2"/>
      <c r="B3" s="2"/>
      <c r="C3" s="2"/>
      <c r="D3" s="31"/>
      <c r="E3" s="31"/>
    </row>
    <row r="4" spans="1:5" ht="17.25" x14ac:dyDescent="0.3">
      <c r="A4" s="2"/>
      <c r="B4" s="2"/>
      <c r="C4" s="63" t="s">
        <v>17</v>
      </c>
      <c r="D4" s="63"/>
      <c r="E4" s="63"/>
    </row>
    <row r="5" spans="1:5" ht="17.25" x14ac:dyDescent="0.3">
      <c r="A5" s="2"/>
      <c r="B5" s="2"/>
      <c r="C5" s="12"/>
      <c r="D5" s="14"/>
      <c r="E5" s="12"/>
    </row>
    <row r="6" spans="1:5" ht="17.25" x14ac:dyDescent="0.3">
      <c r="A6" s="47"/>
      <c r="B6" s="47"/>
      <c r="C6" s="64"/>
      <c r="D6" s="65"/>
      <c r="E6" s="66"/>
    </row>
    <row r="7" spans="1:5" ht="13.5" customHeight="1" x14ac:dyDescent="0.25">
      <c r="A7" s="48" t="s">
        <v>8</v>
      </c>
      <c r="B7" s="48"/>
      <c r="C7" s="67"/>
      <c r="D7" s="68"/>
      <c r="E7" s="69"/>
    </row>
    <row r="8" spans="1:5" ht="16.5" x14ac:dyDescent="0.25">
      <c r="A8" s="48" t="s">
        <v>7</v>
      </c>
      <c r="B8" s="48"/>
      <c r="C8" s="70"/>
      <c r="D8" s="70"/>
      <c r="E8" s="71"/>
    </row>
    <row r="9" spans="1:5" ht="16.5" x14ac:dyDescent="0.25">
      <c r="A9" s="48" t="s">
        <v>6</v>
      </c>
      <c r="B9" s="48"/>
      <c r="C9" s="72"/>
      <c r="D9" s="73"/>
      <c r="E9" s="74"/>
    </row>
    <row r="10" spans="1:5" ht="16.5" x14ac:dyDescent="0.25">
      <c r="A10" s="50" t="s">
        <v>23</v>
      </c>
      <c r="B10" s="50"/>
      <c r="C10" s="50"/>
      <c r="D10" s="50"/>
      <c r="E10" s="50"/>
    </row>
    <row r="11" spans="1:5" ht="16.5" x14ac:dyDescent="0.25">
      <c r="A11" s="3"/>
      <c r="B11" s="3"/>
      <c r="C11" s="3"/>
      <c r="D11" s="16"/>
      <c r="E11" s="3"/>
    </row>
    <row r="12" spans="1:5" ht="18.75" x14ac:dyDescent="0.3">
      <c r="A12" s="49" t="s">
        <v>5</v>
      </c>
      <c r="B12" s="49"/>
      <c r="C12" s="49"/>
      <c r="D12" s="49"/>
      <c r="E12" s="49"/>
    </row>
    <row r="13" spans="1:5" s="13" customFormat="1" ht="16.5" x14ac:dyDescent="0.25">
      <c r="A13" s="15"/>
      <c r="B13" s="15"/>
      <c r="C13" s="15"/>
      <c r="D13" s="15"/>
      <c r="E13" s="15"/>
    </row>
    <row r="14" spans="1:5" s="13" customFormat="1" ht="34.5" customHeight="1" x14ac:dyDescent="0.25">
      <c r="A14" s="45" t="s">
        <v>21</v>
      </c>
      <c r="B14" s="46"/>
      <c r="C14" s="46"/>
      <c r="D14" s="46"/>
      <c r="E14" s="46"/>
    </row>
    <row r="15" spans="1:5" s="34" customFormat="1" ht="30" x14ac:dyDescent="0.25">
      <c r="A15" s="32" t="s">
        <v>4</v>
      </c>
      <c r="B15" s="32" t="s">
        <v>3</v>
      </c>
      <c r="C15" s="33" t="s">
        <v>2</v>
      </c>
      <c r="D15" s="33" t="s">
        <v>1</v>
      </c>
      <c r="E15" s="32" t="s">
        <v>0</v>
      </c>
    </row>
    <row r="16" spans="1:5" s="34" customFormat="1" ht="17.25" customHeight="1" x14ac:dyDescent="0.25">
      <c r="A16" s="44" t="s">
        <v>59</v>
      </c>
      <c r="B16" s="44"/>
      <c r="C16" s="44"/>
      <c r="D16" s="44"/>
      <c r="E16" s="44"/>
    </row>
    <row r="17" spans="1:5" s="34" customFormat="1" ht="30" x14ac:dyDescent="0.25">
      <c r="A17" s="32">
        <v>1</v>
      </c>
      <c r="B17" s="43" t="s">
        <v>60</v>
      </c>
      <c r="C17" s="22" t="s">
        <v>66</v>
      </c>
      <c r="D17" s="22" t="s">
        <v>25</v>
      </c>
      <c r="E17" s="23" t="s">
        <v>68</v>
      </c>
    </row>
    <row r="18" spans="1:5" s="34" customFormat="1" ht="30" x14ac:dyDescent="0.25">
      <c r="A18" s="32">
        <f>A17+1</f>
        <v>2</v>
      </c>
      <c r="B18" s="43"/>
      <c r="C18" s="22" t="s">
        <v>22</v>
      </c>
      <c r="D18" s="22" t="s">
        <v>24</v>
      </c>
      <c r="E18" s="23" t="s">
        <v>63</v>
      </c>
    </row>
    <row r="19" spans="1:5" s="34" customFormat="1" ht="30" x14ac:dyDescent="0.25">
      <c r="A19" s="32">
        <f t="shared" ref="A19:A31" si="0">A18+1</f>
        <v>3</v>
      </c>
      <c r="B19" s="43"/>
      <c r="C19" s="22" t="s">
        <v>19</v>
      </c>
      <c r="D19" s="22">
        <v>8.4</v>
      </c>
      <c r="E19" s="23" t="s">
        <v>26</v>
      </c>
    </row>
    <row r="20" spans="1:5" s="34" customFormat="1" ht="60" x14ac:dyDescent="0.25">
      <c r="A20" s="32">
        <f t="shared" si="0"/>
        <v>4</v>
      </c>
      <c r="B20" s="43"/>
      <c r="C20" s="22" t="s">
        <v>19</v>
      </c>
      <c r="D20" s="22">
        <v>3</v>
      </c>
      <c r="E20" s="23" t="s">
        <v>27</v>
      </c>
    </row>
    <row r="21" spans="1:5" s="34" customFormat="1" ht="105" x14ac:dyDescent="0.25">
      <c r="A21" s="32">
        <f t="shared" si="0"/>
        <v>5</v>
      </c>
      <c r="B21" s="43"/>
      <c r="C21" s="29" t="s">
        <v>70</v>
      </c>
      <c r="D21" s="30" t="s">
        <v>71</v>
      </c>
      <c r="E21" s="41" t="s">
        <v>69</v>
      </c>
    </row>
    <row r="22" spans="1:5" s="34" customFormat="1" ht="30" x14ac:dyDescent="0.25">
      <c r="A22" s="32">
        <f t="shared" si="0"/>
        <v>6</v>
      </c>
      <c r="B22" s="43"/>
      <c r="C22" s="22" t="s">
        <v>19</v>
      </c>
      <c r="D22" s="22">
        <v>27</v>
      </c>
      <c r="E22" s="23" t="s">
        <v>28</v>
      </c>
    </row>
    <row r="23" spans="1:5" s="34" customFormat="1" ht="59.25" x14ac:dyDescent="0.25">
      <c r="A23" s="32">
        <f t="shared" si="0"/>
        <v>7</v>
      </c>
      <c r="B23" s="43"/>
      <c r="C23" s="22" t="s">
        <v>31</v>
      </c>
      <c r="D23" s="22">
        <v>5.3</v>
      </c>
      <c r="E23" s="23" t="s">
        <v>32</v>
      </c>
    </row>
    <row r="24" spans="1:5" s="34" customFormat="1" ht="44.25" x14ac:dyDescent="0.25">
      <c r="A24" s="32">
        <f t="shared" si="0"/>
        <v>8</v>
      </c>
      <c r="B24" s="43"/>
      <c r="C24" s="22" t="s">
        <v>19</v>
      </c>
      <c r="D24" s="22">
        <v>5.3</v>
      </c>
      <c r="E24" s="23" t="s">
        <v>33</v>
      </c>
    </row>
    <row r="25" spans="1:5" s="34" customFormat="1" ht="45" x14ac:dyDescent="0.25">
      <c r="A25" s="32">
        <f t="shared" si="0"/>
        <v>9</v>
      </c>
      <c r="B25" s="43"/>
      <c r="C25" s="22" t="s">
        <v>31</v>
      </c>
      <c r="D25" s="22">
        <f>6.7*6.7*0.2*2</f>
        <v>17.956</v>
      </c>
      <c r="E25" s="23" t="s">
        <v>39</v>
      </c>
    </row>
    <row r="26" spans="1:5" s="34" customFormat="1" ht="72.75" x14ac:dyDescent="0.25">
      <c r="A26" s="32">
        <f t="shared" si="0"/>
        <v>10</v>
      </c>
      <c r="B26" s="43"/>
      <c r="C26" s="22" t="s">
        <v>19</v>
      </c>
      <c r="D26" s="22">
        <v>2.1</v>
      </c>
      <c r="E26" s="23" t="s">
        <v>34</v>
      </c>
    </row>
    <row r="27" spans="1:5" s="34" customFormat="1" ht="73.5" x14ac:dyDescent="0.25">
      <c r="A27" s="32">
        <f t="shared" si="0"/>
        <v>11</v>
      </c>
      <c r="B27" s="43"/>
      <c r="C27" s="22" t="s">
        <v>29</v>
      </c>
      <c r="D27" s="22">
        <v>10</v>
      </c>
      <c r="E27" s="23" t="s">
        <v>35</v>
      </c>
    </row>
    <row r="28" spans="1:5" s="34" customFormat="1" ht="103.5" x14ac:dyDescent="0.25">
      <c r="A28" s="32">
        <f t="shared" si="0"/>
        <v>12</v>
      </c>
      <c r="B28" s="43"/>
      <c r="C28" s="22" t="s">
        <v>29</v>
      </c>
      <c r="D28" s="22">
        <v>4</v>
      </c>
      <c r="E28" s="23" t="s">
        <v>36</v>
      </c>
    </row>
    <row r="29" spans="1:5" s="34" customFormat="1" ht="87.75" x14ac:dyDescent="0.25">
      <c r="A29" s="32">
        <f t="shared" si="0"/>
        <v>13</v>
      </c>
      <c r="B29" s="43"/>
      <c r="C29" s="22" t="s">
        <v>30</v>
      </c>
      <c r="D29" s="22">
        <v>3</v>
      </c>
      <c r="E29" s="23" t="s">
        <v>64</v>
      </c>
    </row>
    <row r="30" spans="1:5" s="34" customFormat="1" ht="58.5" x14ac:dyDescent="0.25">
      <c r="A30" s="32">
        <f t="shared" si="0"/>
        <v>14</v>
      </c>
      <c r="B30" s="43"/>
      <c r="C30" s="22" t="s">
        <v>19</v>
      </c>
      <c r="D30" s="22">
        <v>2.1</v>
      </c>
      <c r="E30" s="23" t="s">
        <v>37</v>
      </c>
    </row>
    <row r="31" spans="1:5" s="34" customFormat="1" ht="73.5" x14ac:dyDescent="0.25">
      <c r="A31" s="32">
        <f t="shared" si="0"/>
        <v>15</v>
      </c>
      <c r="B31" s="43"/>
      <c r="C31" s="22" t="s">
        <v>19</v>
      </c>
      <c r="D31" s="22">
        <v>2.1</v>
      </c>
      <c r="E31" s="23" t="s">
        <v>38</v>
      </c>
    </row>
    <row r="32" spans="1:5" s="34" customFormat="1" x14ac:dyDescent="0.25">
      <c r="A32" s="44" t="s">
        <v>14</v>
      </c>
      <c r="B32" s="44"/>
      <c r="C32" s="44"/>
      <c r="D32" s="44"/>
      <c r="E32" s="44"/>
    </row>
    <row r="33" spans="1:7" s="34" customFormat="1" ht="45" x14ac:dyDescent="0.25">
      <c r="A33" s="32">
        <v>16</v>
      </c>
      <c r="B33" s="35"/>
      <c r="C33" s="22" t="s">
        <v>19</v>
      </c>
      <c r="D33" s="22">
        <v>9</v>
      </c>
      <c r="E33" s="23" t="s">
        <v>18</v>
      </c>
    </row>
    <row r="34" spans="1:7" s="34" customFormat="1" ht="41.25" customHeight="1" x14ac:dyDescent="0.25">
      <c r="A34" s="32">
        <f>A33+1</f>
        <v>17</v>
      </c>
      <c r="B34" s="35"/>
      <c r="C34" s="22" t="s">
        <v>19</v>
      </c>
      <c r="D34" s="22">
        <v>3</v>
      </c>
      <c r="E34" s="23" t="s">
        <v>40</v>
      </c>
    </row>
    <row r="35" spans="1:7" s="34" customFormat="1" ht="47.25" customHeight="1" x14ac:dyDescent="0.25">
      <c r="A35" s="32">
        <f t="shared" ref="A35:A39" si="1">A34+1</f>
        <v>18</v>
      </c>
      <c r="B35" s="35"/>
      <c r="C35" s="22" t="s">
        <v>19</v>
      </c>
      <c r="D35" s="22">
        <v>11</v>
      </c>
      <c r="E35" s="23" t="str">
        <f>'Расчет материалов'!B5</f>
        <v>Бетон тяжелый марки М200 (В15) ГОСТ 7473-2010, ГОСТ-26633-91 (Изм. 1, 2)</v>
      </c>
    </row>
    <row r="36" spans="1:7" s="34" customFormat="1" ht="45" customHeight="1" x14ac:dyDescent="0.25">
      <c r="A36" s="32">
        <f t="shared" si="1"/>
        <v>19</v>
      </c>
      <c r="B36" s="35"/>
      <c r="C36" s="22" t="s">
        <v>20</v>
      </c>
      <c r="D36" s="22">
        <f>87/1000</f>
        <v>8.6999999999999994E-2</v>
      </c>
      <c r="E36" s="23" t="str">
        <f>'Расчет материалов'!B6</f>
        <v>Полоса 5х50 В ГОСТ 103-2006 Ст3 кп ГОСТ 535-2005</v>
      </c>
    </row>
    <row r="37" spans="1:7" s="34" customFormat="1" ht="45" x14ac:dyDescent="0.25">
      <c r="A37" s="32">
        <f t="shared" si="1"/>
        <v>20</v>
      </c>
      <c r="B37" s="35"/>
      <c r="C37" s="22" t="s">
        <v>20</v>
      </c>
      <c r="D37" s="22">
        <f>'Расчет материалов'!C4</f>
        <v>0.32</v>
      </c>
      <c r="E37" s="42" t="str">
        <f>'Расчет материалов'!B4</f>
        <v>Сталь горячекатаная для армирования ж/б конструкций d=10 А-III согласно ГОСТ5781-82</v>
      </c>
    </row>
    <row r="38" spans="1:7" s="34" customFormat="1" ht="30" x14ac:dyDescent="0.25">
      <c r="A38" s="32">
        <f t="shared" si="1"/>
        <v>21</v>
      </c>
      <c r="B38" s="35"/>
      <c r="C38" s="22" t="s">
        <v>19</v>
      </c>
      <c r="D38" s="22">
        <v>19</v>
      </c>
      <c r="E38" s="42" t="s">
        <v>48</v>
      </c>
    </row>
    <row r="39" spans="1:7" s="34" customFormat="1" ht="33" customHeight="1" x14ac:dyDescent="0.25">
      <c r="A39" s="32">
        <f t="shared" si="1"/>
        <v>22</v>
      </c>
      <c r="B39" s="35"/>
      <c r="C39" s="22" t="s">
        <v>13</v>
      </c>
      <c r="D39" s="22">
        <v>4</v>
      </c>
      <c r="E39" s="42" t="s">
        <v>65</v>
      </c>
    </row>
    <row r="40" spans="1:7" s="36" customFormat="1" ht="15.75" thickBot="1" x14ac:dyDescent="0.3">
      <c r="A40" s="55" t="s">
        <v>11</v>
      </c>
      <c r="B40" s="56"/>
      <c r="C40" s="56"/>
      <c r="D40" s="56"/>
      <c r="E40" s="57"/>
    </row>
    <row r="41" spans="1:7" s="36" customFormat="1" ht="15.75" thickBot="1" x14ac:dyDescent="0.3">
      <c r="A41" s="37">
        <v>23</v>
      </c>
      <c r="B41" s="37" t="s">
        <v>16</v>
      </c>
      <c r="C41" s="37" t="s">
        <v>10</v>
      </c>
      <c r="D41" s="38">
        <v>146</v>
      </c>
      <c r="E41" s="39" t="s">
        <v>9</v>
      </c>
    </row>
    <row r="42" spans="1:7" s="36" customFormat="1" ht="15.75" thickBot="1" x14ac:dyDescent="0.3">
      <c r="A42" s="58" t="s">
        <v>12</v>
      </c>
      <c r="B42" s="59"/>
      <c r="C42" s="59"/>
      <c r="D42" s="59"/>
      <c r="E42" s="60"/>
    </row>
    <row r="43" spans="1:7" s="36" customFormat="1" ht="15.75" thickBot="1" x14ac:dyDescent="0.3">
      <c r="A43" s="37">
        <v>24</v>
      </c>
      <c r="B43" s="51" t="s">
        <v>15</v>
      </c>
      <c r="C43" s="52"/>
      <c r="D43" s="52"/>
      <c r="E43" s="53"/>
    </row>
    <row r="44" spans="1:7" ht="16.5" x14ac:dyDescent="0.25">
      <c r="A44" s="6"/>
      <c r="B44" s="7"/>
      <c r="C44" s="7"/>
      <c r="D44" s="17"/>
      <c r="E44" s="8"/>
    </row>
    <row r="45" spans="1:7" ht="17.25" x14ac:dyDescent="0.3">
      <c r="A45" s="11"/>
      <c r="B45" s="11"/>
      <c r="C45" s="20"/>
      <c r="D45" s="21"/>
      <c r="E45" s="5"/>
      <c r="F45" s="10"/>
      <c r="G45" s="10"/>
    </row>
    <row r="46" spans="1:7" ht="17.25" x14ac:dyDescent="0.3">
      <c r="A46" s="54"/>
      <c r="B46" s="54"/>
      <c r="C46" s="20"/>
      <c r="D46" s="21"/>
      <c r="E46" s="5"/>
      <c r="F46" s="10"/>
      <c r="G46" s="10"/>
    </row>
    <row r="47" spans="1:7" ht="17.25" x14ac:dyDescent="0.25">
      <c r="A47" s="9"/>
      <c r="B47" s="9"/>
      <c r="C47" s="20"/>
      <c r="D47" s="18"/>
      <c r="E47" s="9"/>
      <c r="F47" s="10"/>
      <c r="G47" s="10"/>
    </row>
    <row r="48" spans="1:7" ht="17.25" x14ac:dyDescent="0.25">
      <c r="A48" s="9"/>
      <c r="B48" s="9"/>
      <c r="C48" s="20"/>
      <c r="D48" s="21"/>
      <c r="E48" s="40"/>
      <c r="F48" s="10"/>
      <c r="G48" s="10"/>
    </row>
    <row r="49" spans="1:7" ht="17.25" x14ac:dyDescent="0.25">
      <c r="A49" s="9"/>
      <c r="B49" s="9"/>
      <c r="C49" s="4"/>
      <c r="D49" s="18"/>
      <c r="E49" s="9"/>
      <c r="F49" s="10"/>
      <c r="G49" s="10"/>
    </row>
    <row r="50" spans="1:7" ht="17.25" x14ac:dyDescent="0.25">
      <c r="A50" s="9"/>
      <c r="B50" s="9"/>
      <c r="C50" s="4"/>
      <c r="D50" s="18"/>
      <c r="E50" s="9"/>
      <c r="F50" s="10"/>
      <c r="G50" s="10"/>
    </row>
    <row r="51" spans="1:7" ht="17.25" x14ac:dyDescent="0.25">
      <c r="A51" s="9"/>
      <c r="B51" s="9"/>
      <c r="C51" s="4"/>
      <c r="D51" s="18"/>
      <c r="E51" s="9"/>
      <c r="F51" s="10"/>
      <c r="G51" s="10"/>
    </row>
    <row r="52" spans="1:7" ht="17.25" x14ac:dyDescent="0.25">
      <c r="A52" s="9"/>
      <c r="B52" s="9"/>
      <c r="C52" s="4"/>
      <c r="D52" s="18"/>
      <c r="E52" s="9"/>
      <c r="F52" s="10"/>
      <c r="G52" s="10"/>
    </row>
    <row r="53" spans="1:7" ht="17.25" x14ac:dyDescent="0.25">
      <c r="A53" s="9"/>
      <c r="B53" s="9"/>
      <c r="C53" s="4"/>
      <c r="D53" s="18"/>
      <c r="E53" s="9"/>
      <c r="F53" s="10"/>
      <c r="G53" s="10"/>
    </row>
    <row r="54" spans="1:7" ht="17.25" x14ac:dyDescent="0.25">
      <c r="A54" s="9"/>
      <c r="B54" s="9"/>
      <c r="C54" s="4"/>
      <c r="D54" s="18"/>
      <c r="E54" s="9"/>
      <c r="F54" s="10"/>
      <c r="G54" s="10"/>
    </row>
    <row r="55" spans="1:7" ht="16.5" x14ac:dyDescent="0.25">
      <c r="A55" s="1"/>
      <c r="B55" s="1"/>
      <c r="C55" s="1"/>
      <c r="D55" s="19"/>
      <c r="E55" s="1"/>
      <c r="F55" s="10"/>
      <c r="G55" s="10"/>
    </row>
    <row r="56" spans="1:7" ht="16.5" x14ac:dyDescent="0.25">
      <c r="A56" s="1"/>
      <c r="B56" s="1"/>
      <c r="C56" s="1"/>
      <c r="D56" s="19"/>
      <c r="E56" s="1"/>
    </row>
    <row r="57" spans="1:7" ht="16.5" x14ac:dyDescent="0.25">
      <c r="A57" s="1"/>
      <c r="B57" s="1"/>
      <c r="C57" s="1"/>
      <c r="D57" s="19"/>
      <c r="E57" s="1"/>
    </row>
    <row r="58" spans="1:7" ht="16.5" x14ac:dyDescent="0.25">
      <c r="A58" s="1"/>
      <c r="B58" s="1"/>
      <c r="C58" s="1"/>
      <c r="D58" s="19"/>
      <c r="E58" s="1"/>
    </row>
    <row r="59" spans="1:7" ht="16.5" x14ac:dyDescent="0.25">
      <c r="A59" s="1"/>
      <c r="B59" s="1"/>
      <c r="C59" s="1"/>
      <c r="D59" s="19"/>
      <c r="E59" s="1"/>
    </row>
    <row r="60" spans="1:7" ht="16.5" x14ac:dyDescent="0.25">
      <c r="A60" s="1"/>
      <c r="B60" s="1"/>
      <c r="C60" s="1"/>
      <c r="D60" s="19"/>
      <c r="E60" s="1"/>
    </row>
    <row r="61" spans="1:7" ht="16.5" x14ac:dyDescent="0.25">
      <c r="A61" s="1"/>
      <c r="B61" s="1"/>
      <c r="C61" s="1"/>
      <c r="D61" s="19"/>
      <c r="E61" s="1"/>
    </row>
    <row r="62" spans="1:7" ht="16.5" x14ac:dyDescent="0.25">
      <c r="A62" s="1"/>
      <c r="B62" s="1"/>
      <c r="C62" s="1"/>
      <c r="D62" s="19"/>
      <c r="E62" s="1"/>
    </row>
    <row r="63" spans="1:7" ht="16.5" x14ac:dyDescent="0.25">
      <c r="A63" s="1"/>
      <c r="B63" s="1"/>
      <c r="C63" s="1"/>
      <c r="D63" s="19"/>
      <c r="E63" s="1"/>
    </row>
    <row r="64" spans="1:7" ht="16.5" x14ac:dyDescent="0.25">
      <c r="A64" s="1"/>
      <c r="B64" s="1"/>
      <c r="C64" s="1"/>
      <c r="D64" s="19"/>
      <c r="E64" s="1"/>
    </row>
  </sheetData>
  <sheetProtection formatRows="0"/>
  <customSheetViews>
    <customSheetView guid="{D3E5AFB2-A911-4663-B506-36248F00171B}" scale="115" showPageBreaks="1" printArea="1" view="pageBreakPreview" topLeftCell="A23">
      <selection activeCell="D24" sqref="D24"/>
      <pageMargins left="0.9055118110236221" right="0" top="0.74803149606299213" bottom="0.74803149606299213" header="0.31496062992125984" footer="0.31496062992125984"/>
      <pageSetup paperSize="9" scale="85" orientation="portrait" r:id="rId1"/>
    </customSheetView>
  </customSheetViews>
  <mergeCells count="18">
    <mergeCell ref="D1:E1"/>
    <mergeCell ref="D2:E2"/>
    <mergeCell ref="A9:B9"/>
    <mergeCell ref="C8:D8"/>
    <mergeCell ref="C4:E4"/>
    <mergeCell ref="B43:E43"/>
    <mergeCell ref="A46:B46"/>
    <mergeCell ref="A40:E40"/>
    <mergeCell ref="A42:E42"/>
    <mergeCell ref="A32:E32"/>
    <mergeCell ref="B17:B31"/>
    <mergeCell ref="A16:E16"/>
    <mergeCell ref="A14:E14"/>
    <mergeCell ref="A6:B6"/>
    <mergeCell ref="A7:B7"/>
    <mergeCell ref="A12:E12"/>
    <mergeCell ref="A8:B8"/>
    <mergeCell ref="A10:E10"/>
  </mergeCells>
  <pageMargins left="0.9055118110236221" right="0" top="0.74803149606299213" bottom="0.74803149606299213" header="0.31496062992125984" footer="0.31496062992125984"/>
  <pageSetup paperSize="9" scale="80" orientation="portrait" r:id="rId2"/>
  <rowBreaks count="1" manualBreakCount="1">
    <brk id="2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4"/>
  <sheetViews>
    <sheetView zoomScaleNormal="100" workbookViewId="0">
      <selection activeCell="C3" sqref="C3"/>
    </sheetView>
  </sheetViews>
  <sheetFormatPr defaultRowHeight="15" x14ac:dyDescent="0.25"/>
  <cols>
    <col min="2" max="2" width="19.7109375" customWidth="1"/>
  </cols>
  <sheetData>
    <row r="2" spans="2:4" x14ac:dyDescent="0.25">
      <c r="B2" t="s">
        <v>41</v>
      </c>
      <c r="C2" s="27" t="e">
        <f>'Ведомость объемов работ'!D23+'Ведомость объемов работ'!#REF!+'Ведомость объемов работ'!D30</f>
        <v>#REF!</v>
      </c>
    </row>
    <row r="3" spans="2:4" x14ac:dyDescent="0.25">
      <c r="B3" t="s">
        <v>42</v>
      </c>
      <c r="C3" s="27">
        <f>'Ведомость объемов работ'!D25</f>
        <v>17.956</v>
      </c>
    </row>
    <row r="4" spans="2:4" ht="90" x14ac:dyDescent="0.25">
      <c r="B4" s="25" t="s">
        <v>43</v>
      </c>
      <c r="C4" s="27">
        <f>0.32</f>
        <v>0.32</v>
      </c>
    </row>
    <row r="5" spans="2:4" ht="75" x14ac:dyDescent="0.25">
      <c r="B5" s="24" t="s">
        <v>44</v>
      </c>
      <c r="C5" s="27" t="e">
        <f>9+'Ведомость объемов работ'!#REF!</f>
        <v>#REF!</v>
      </c>
    </row>
    <row r="6" spans="2:4" ht="45" x14ac:dyDescent="0.25">
      <c r="B6" s="24" t="s">
        <v>45</v>
      </c>
      <c r="C6" s="27" t="e">
        <f>'Ведомость объемов работ'!#REF!+'Ведомость объемов работ'!#REF!+'Ведомость объемов работ'!D27+'Ведомость объемов работ'!D28</f>
        <v>#REF!</v>
      </c>
    </row>
    <row r="7" spans="2:4" ht="75" x14ac:dyDescent="0.25">
      <c r="B7" s="24" t="s">
        <v>61</v>
      </c>
      <c r="C7" s="27" t="e">
        <f>'Ведомость объемов работ'!#REF!</f>
        <v>#REF!</v>
      </c>
    </row>
    <row r="8" spans="2:4" ht="45" x14ac:dyDescent="0.25">
      <c r="B8" s="24" t="s">
        <v>46</v>
      </c>
      <c r="C8" s="27" t="e">
        <f>'Ведомость объемов работ'!#REF!+'Ведомость объемов работ'!D29</f>
        <v>#REF!</v>
      </c>
      <c r="D8" t="e">
        <f>C8*0.4</f>
        <v>#REF!</v>
      </c>
    </row>
    <row r="9" spans="2:4" ht="45" x14ac:dyDescent="0.25">
      <c r="B9" s="24" t="s">
        <v>47</v>
      </c>
      <c r="C9" s="27" t="e">
        <f>'Ведомость объемов работ'!#REF!</f>
        <v>#REF!</v>
      </c>
    </row>
    <row r="10" spans="2:4" ht="165" x14ac:dyDescent="0.25">
      <c r="B10" s="28" t="s">
        <v>50</v>
      </c>
      <c r="C10" s="27">
        <v>12</v>
      </c>
    </row>
    <row r="11" spans="2:4" ht="60" x14ac:dyDescent="0.25">
      <c r="B11" s="28" t="s">
        <v>49</v>
      </c>
      <c r="C11" s="27">
        <v>2</v>
      </c>
    </row>
    <row r="12" spans="2:4" ht="45" x14ac:dyDescent="0.25">
      <c r="B12" s="28" t="s">
        <v>51</v>
      </c>
      <c r="C12" s="27">
        <v>1</v>
      </c>
    </row>
    <row r="13" spans="2:4" ht="45" x14ac:dyDescent="0.25">
      <c r="B13" s="28" t="s">
        <v>52</v>
      </c>
      <c r="C13" s="27">
        <v>1</v>
      </c>
    </row>
    <row r="14" spans="2:4" ht="45" x14ac:dyDescent="0.25">
      <c r="B14" s="28" t="s">
        <v>53</v>
      </c>
      <c r="C14" s="27">
        <v>1</v>
      </c>
    </row>
    <row r="15" spans="2:4" ht="45" x14ac:dyDescent="0.25">
      <c r="B15" s="24" t="s">
        <v>54</v>
      </c>
      <c r="C15" s="26"/>
    </row>
    <row r="16" spans="2:4" ht="45" x14ac:dyDescent="0.25">
      <c r="B16" s="28" t="s">
        <v>58</v>
      </c>
      <c r="C16" s="27">
        <v>1</v>
      </c>
    </row>
    <row r="17" spans="2:3" ht="45" x14ac:dyDescent="0.25">
      <c r="B17" s="28" t="s">
        <v>55</v>
      </c>
      <c r="C17" s="27">
        <v>1</v>
      </c>
    </row>
    <row r="18" spans="2:3" ht="60" x14ac:dyDescent="0.25">
      <c r="B18" s="28" t="s">
        <v>56</v>
      </c>
      <c r="C18" s="27">
        <v>1</v>
      </c>
    </row>
    <row r="19" spans="2:3" ht="75" x14ac:dyDescent="0.25">
      <c r="B19" s="28" t="s">
        <v>57</v>
      </c>
      <c r="C19" s="27">
        <v>1</v>
      </c>
    </row>
    <row r="20" spans="2:3" x14ac:dyDescent="0.25">
      <c r="B20" s="24"/>
    </row>
    <row r="21" spans="2:3" x14ac:dyDescent="0.25">
      <c r="B21" s="24"/>
    </row>
    <row r="22" spans="2:3" x14ac:dyDescent="0.25">
      <c r="B22" s="24"/>
    </row>
    <row r="23" spans="2:3" x14ac:dyDescent="0.25">
      <c r="B23" s="24"/>
    </row>
    <row r="24" spans="2:3" x14ac:dyDescent="0.25">
      <c r="B24" s="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Ведомость объемов работ</vt:lpstr>
      <vt:lpstr>Расчет материалов</vt:lpstr>
      <vt:lpstr>'Ведомость объемов работ'!Область_печати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Суворов Игорь Игоревич</dc:creator>
  <cp:lastModifiedBy>Саяпин Андрей Анатольевич</cp:lastModifiedBy>
  <cp:lastPrinted>2020-03-18T00:06:01Z</cp:lastPrinted>
  <dcterms:created xsi:type="dcterms:W3CDTF">2016-02-29T23:19:29Z</dcterms:created>
  <dcterms:modified xsi:type="dcterms:W3CDTF">2020-03-23T01:57:03Z</dcterms:modified>
</cp:coreProperties>
</file>