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50SRV006\Investment\Артемьева Ю.А\ЗАКУПКИ 2020\НА ТОРГИ ЗК №8\Приложение 5 ЛСР\"/>
    </mc:Choice>
  </mc:AlternateContent>
  <bookViews>
    <workbookView xWindow="-120" yWindow="-120" windowWidth="25440" windowHeight="15990" firstSheet="1" activeTab="1"/>
  </bookViews>
  <sheets>
    <sheet name="До 1 км" sheetId="2" state="hidden" r:id="rId1"/>
    <sheet name="ЛСР по форме №4" sheetId="1" r:id="rId2"/>
    <sheet name="Свыше 1 км" sheetId="3" r:id="rId3"/>
  </sheets>
  <definedNames>
    <definedName name="Print_Titles" localSheetId="1">'ЛСР по форме №4'!$29:$29</definedName>
    <definedName name="_xlnm.Print_Titles" localSheetId="1">'ЛСР по форме №4'!$29:$29</definedName>
    <definedName name="_xlnm.Print_Area" localSheetId="0">'До 1 км'!$A$1:$AD$53</definedName>
    <definedName name="_xlnm.Print_Area" localSheetId="2">'Свыше 1 км'!$A$1:$AD$38</definedName>
  </definedNames>
  <calcPr calcId="162913"/>
</workbook>
</file>

<file path=xl/calcChain.xml><?xml version="1.0" encoding="utf-8"?>
<calcChain xmlns="http://schemas.openxmlformats.org/spreadsheetml/2006/main">
  <c r="Z6" i="3" l="1"/>
  <c r="J7" i="3"/>
  <c r="U7" i="3" s="1"/>
  <c r="Z7" i="3" s="1"/>
  <c r="AB7" i="3"/>
  <c r="AB13" i="3" s="1"/>
  <c r="W10" i="3"/>
  <c r="Z10" i="3"/>
  <c r="O13" i="3"/>
  <c r="Z13" i="3" s="1"/>
  <c r="U7" i="2"/>
  <c r="Z7" i="2" s="1"/>
  <c r="AD7" i="2" s="1"/>
  <c r="U10" i="2"/>
  <c r="Z10" i="2" s="1"/>
  <c r="AD10" i="2" s="1"/>
  <c r="AB10" i="2"/>
  <c r="W13" i="2"/>
  <c r="Z13" i="2"/>
  <c r="AD13" i="2" s="1"/>
  <c r="AB13" i="2"/>
  <c r="W16" i="2"/>
  <c r="Z16" i="2"/>
  <c r="AB16" i="2"/>
  <c r="W19" i="2"/>
  <c r="Z19" i="2"/>
  <c r="AB19" i="2"/>
  <c r="W22" i="2"/>
  <c r="Z22" i="2" s="1"/>
  <c r="AD22" i="2" s="1"/>
  <c r="AB22" i="2"/>
  <c r="O25" i="2"/>
  <c r="Z25" i="2"/>
  <c r="AD25" i="2" s="1"/>
  <c r="AB25" i="2"/>
  <c r="O27" i="2"/>
  <c r="Z27" i="2"/>
  <c r="AB27" i="2"/>
  <c r="AD13" i="3" l="1"/>
  <c r="AD27" i="2"/>
  <c r="AD16" i="2"/>
  <c r="Z29" i="2" s="1"/>
  <c r="Z30" i="2" s="1"/>
  <c r="Z31" i="2" s="1"/>
  <c r="Z32" i="2" s="1"/>
  <c r="Z33" i="2" s="1"/>
  <c r="AB10" i="3"/>
  <c r="AD7" i="3"/>
  <c r="Z15" i="3" s="1"/>
  <c r="Z16" i="3" s="1"/>
  <c r="Z17" i="3" s="1"/>
  <c r="Z18" i="3" s="1"/>
  <c r="Z19" i="3" s="1"/>
  <c r="AD19" i="2"/>
  <c r="AD10" i="3"/>
</calcChain>
</file>

<file path=xl/sharedStrings.xml><?xml version="1.0" encoding="utf-8"?>
<sst xmlns="http://schemas.openxmlformats.org/spreadsheetml/2006/main" count="2708" uniqueCount="1293">
  <si>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</si>
  <si>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</si>
  <si>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</si>
  <si>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</si>
  <si>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</si>
  <si>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</si>
  <si>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</si>
  <si>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</si>
  <si>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</si>
  <si>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</si>
  <si>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</si>
  <si>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</si>
  <si>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</si>
  <si>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</si>
  <si>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</si>
  <si>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</si>
  <si>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</si>
  <si>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</si>
  <si>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</si>
  <si>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____________</t>
  </si>
  <si>
    <t>______________</t>
  </si>
  <si>
    <t xml:space="preserve">Основание: </t>
  </si>
  <si>
    <t>эксплуата-
ции машин</t>
  </si>
  <si>
    <t>эксплуата-
ция машин</t>
  </si>
  <si>
    <t>" _____ " ________________ 2019 г.</t>
  </si>
  <si>
    <t>"_____ " ______________2019 г.</t>
  </si>
  <si>
    <t>___________________________9042,502</t>
  </si>
  <si>
    <t>тыс. руб.</t>
  </si>
  <si>
    <t>___________________________572,517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</si>
  <si>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</si>
  <si>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</si>
  <si>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</si>
  <si>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_______________________________________________________________________________________________1785,04</t>
  </si>
  <si>
    <t>чел.час</t>
  </si>
  <si>
    <t>Сметная стоимость _______________________________________________________________________________________________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</si>
  <si>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</si>
  <si>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_______________________________________________________________________________________________2298,907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</si>
  <si>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</si>
  <si>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_______________________________________________________________________________________________116,387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</si>
  <si>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</si>
  <si>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_______________________________________________________________________________________________2794,074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</si>
  <si>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</si>
  <si>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_______________________________________________________________________________________________1764,449</t>
  </si>
  <si>
    <t>Раздел 1. Строительство ВЛ-0,4 кВ отпайка от опоры № 5 ф. 2 ТП-1128 с. Ильинка протяженностью 0,030 км (заявитель: Колесникова Е.О.) (СМР)</t>
  </si>
  <si>
    <t>1</t>
  </si>
  <si>
    <r>
      <t>ФЕР33-04-003-02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</si>
  <si>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железобетонных опор ВЛ 0,38; 6-10 кВ с траверсами без приставок: одностоечных с одним подкосом
(шт)</t>
    </r>
    <r>
      <rPr>
        <i/>
        <sz val="7"/>
        <rFont val="Arial"/>
        <family val="2"/>
        <charset val="204"/>
      </rPr>
      <t xml:space="preserve">
ИНДЕКС К ПОЗИЦИИ:
ФЕР33-04-003-02 Индекс 1 квартал 2020 г. к ФЕР33-04-003-02 ОЗП=26,09; ЭМ=7,4; ЗПМ=26,09; МАТ=7,29
НР (2689 руб.): 105% от ФОТ
СП (1537 руб.): 60% от ФОТ</t>
    </r>
  </si>
  <si>
    <t>4259,84
1826,04</t>
  </si>
  <si>
    <t>2101,3
684,08</t>
  </si>
  <si>
    <t>2101
684</t>
  </si>
  <si>
    <t>2</t>
  </si>
  <si>
    <r>
      <t>ФССЦ-05.1.02.07-0066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</si>
  <si>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Стойка опоры: СВ 95-3,5-а /бетон В22,5 (М300), объем 0,36 м3, расход арматуры 39,4 кг/ (серия 3.407.1-143 вып. 7)
(шт)</t>
    </r>
    <r>
      <rPr>
        <i/>
        <sz val="7"/>
        <rFont val="Arial"/>
        <family val="2"/>
        <charset val="204"/>
      </rPr>
      <t xml:space="preserve">
ИНДЕКС К ПОЗИЦИИ:
ФССЦ-05.1.02.07-0066 Индекс 1 квартал 2020 г. к ФССЦ-05.1.02.07-0066 МАТ=9,83</t>
    </r>
  </si>
  <si>
    <r>
      <t>2</t>
    </r>
    <r>
      <rPr>
        <i/>
        <sz val="7"/>
        <rFont val="Arial"/>
        <family val="2"/>
        <charset val="204"/>
      </rPr>
      <t xml:space="preserve">
1*2</t>
    </r>
  </si>
  <si>
    <t>3</t>
  </si>
  <si>
    <r>
      <t>Узел крепления подкоса У-3
(шт)</t>
    </r>
    <r>
      <rPr>
        <i/>
        <sz val="7"/>
        <rFont val="Arial"/>
        <family val="2"/>
        <charset val="204"/>
      </rPr>
      <t xml:space="preserve">
МАТ=960,42/1,18</t>
    </r>
  </si>
  <si>
    <r>
      <t>813,92</t>
    </r>
    <r>
      <rPr>
        <b/>
        <i/>
        <sz val="6"/>
        <rFont val="Arial"/>
        <family val="2"/>
        <charset val="204"/>
      </rPr>
      <t xml:space="preserve">
960,42/1,18</t>
    </r>
  </si>
  <si>
    <t>4</t>
  </si>
  <si>
    <t>Справочник базовых цен на инженерно-геодезические изыскания для строительства СБЦ</t>
  </si>
  <si>
    <r>
      <t>Определение и закрепление мест установки опор по трассам ВЛ
(1 ед.)</t>
    </r>
    <r>
      <rPr>
        <i/>
        <sz val="7"/>
        <rFont val="Arial"/>
        <family val="2"/>
        <charset val="204"/>
      </rPr>
      <t xml:space="preserve">
МАТ=194802/28</t>
    </r>
  </si>
  <si>
    <r>
      <t>6957,21</t>
    </r>
    <r>
      <rPr>
        <b/>
        <i/>
        <sz val="6"/>
        <rFont val="Arial"/>
        <family val="2"/>
        <charset val="204"/>
      </rPr>
      <t xml:space="preserve">
194802/28</t>
    </r>
  </si>
  <si>
    <t>5</t>
  </si>
  <si>
    <r>
      <t>ФЕРм08-02-144-05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</si>
  <si>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Присоединение к зажимам жил проводов или кабелей сечением: до 70 мм2
(100 шт)</t>
    </r>
    <r>
      <rPr>
        <i/>
        <sz val="7"/>
        <rFont val="Arial"/>
        <family val="2"/>
        <charset val="204"/>
      </rPr>
      <t xml:space="preserve">
ИНДЕКС К ПОЗИЦИИ:
ФЕРм08-02-144-05 Индекс 1 квартал 2020 г. к ФЕРм08-02-144-05 ОЗП=26,09; ЗПМ=26,09; МАТ=26,08
НР (147 руб.): 95% от ФОТ
СП (101 руб.): 65% от ФОТ</t>
    </r>
  </si>
  <si>
    <r>
      <t>0,04</t>
    </r>
    <r>
      <rPr>
        <i/>
        <sz val="7"/>
        <rFont val="Arial"/>
        <family val="2"/>
        <charset val="204"/>
      </rPr>
      <t xml:space="preserve">
1/100*4</t>
    </r>
  </si>
  <si>
    <t>3870,68
3794,79</t>
  </si>
  <si>
    <t>6</t>
  </si>
  <si>
    <r>
      <t>Ответвительный зажим Р 70
(шт.)</t>
    </r>
    <r>
      <rPr>
        <i/>
        <sz val="7"/>
        <rFont val="Arial"/>
        <family val="2"/>
        <charset val="204"/>
      </rPr>
      <t xml:space="preserve">
МАТ=298,84/1,18</t>
    </r>
  </si>
  <si>
    <r>
      <t>253,25</t>
    </r>
    <r>
      <rPr>
        <b/>
        <i/>
        <sz val="6"/>
        <rFont val="Arial"/>
        <family val="2"/>
        <charset val="204"/>
      </rPr>
      <t xml:space="preserve">
298,84/1,18</t>
    </r>
  </si>
  <si>
    <t>7</t>
  </si>
  <si>
    <r>
      <t>ФЕР33-04-017-01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</si>
  <si>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(855 руб.): 105% от ФОТ
СП (488 руб.): 60% от ФОТ</t>
    </r>
  </si>
  <si>
    <r>
      <t>0,03</t>
    </r>
    <r>
      <rPr>
        <i/>
        <sz val="7"/>
        <rFont val="Arial"/>
        <family val="2"/>
        <charset val="204"/>
      </rPr>
      <t xml:space="preserve">
1/1000*(30)</t>
    </r>
  </si>
  <si>
    <t>69296,32
16187,02</t>
  </si>
  <si>
    <t>23515,05
10412</t>
  </si>
  <si>
    <t>705
312</t>
  </si>
  <si>
    <t>8</t>
  </si>
  <si>
    <r>
      <t>ФССЦ-21.2.01.01-0019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</si>
  <si>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Провода самонесущие изолированные для воздушных линий электропередачи с алюминиевыми жилами марки: СИП-2 3х25+1х35-0,6/1,0
(1000 м)</t>
    </r>
    <r>
      <rPr>
        <i/>
        <sz val="7"/>
        <rFont val="Arial"/>
        <family val="2"/>
        <charset val="204"/>
      </rPr>
      <t xml:space="preserve">
ИНДЕКС К ПОЗИЦИИ:
ФССЦ-21.2.01.01-0019 Индекс 1 квартал 2020 г. к ФССЦ-21.2.01.01-0019 МАТ=6,54</t>
    </r>
  </si>
  <si>
    <r>
      <t>0,031</t>
    </r>
    <r>
      <rPr>
        <i/>
        <sz val="7"/>
        <rFont val="Arial"/>
        <family val="2"/>
        <charset val="204"/>
      </rPr>
      <t xml:space="preserve">
округл(30*1,045/1000;3)</t>
    </r>
  </si>
  <si>
    <t>9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</si>
  <si>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(14 руб.): 100% от ФОТ
СП (9 руб.): 65% от ФОТ</t>
    </r>
  </si>
  <si>
    <r>
      <t>ФЕРм10-06-034-18
Приказ Минстроя России от 30.12.2016 №1039/пр</t>
    </r>
    <r>
      <rPr>
        <i/>
        <sz val="9"/>
        <rFont val="Arial"/>
        <family val="2"/>
        <charset val="204"/>
      </rPr>
      <t xml:space="preserve">
Применительно маркировка провода</t>
    </r>
  </si>
  <si>
    <r>
      <t>0,0155</t>
    </r>
    <r>
      <rPr>
        <i/>
        <sz val="7"/>
        <rFont val="Arial"/>
        <family val="2"/>
        <charset val="204"/>
      </rPr>
      <t xml:space="preserve">
(1/2*0,1*31) / 100</t>
    </r>
  </si>
  <si>
    <t>1429
752,96</t>
  </si>
  <si>
    <t>365,69
115,06</t>
  </si>
  <si>
    <t>6
2</t>
  </si>
  <si>
    <t>10</t>
  </si>
  <si>
    <r>
      <t>ФЕРм08-02-472-08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</si>
  <si>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Проводник заземляющий открыто по строительным основаниям: из круглой стали диаметром 8 мм
(100 м)</t>
    </r>
    <r>
      <rPr>
        <i/>
        <sz val="7"/>
        <rFont val="Arial"/>
        <family val="2"/>
        <charset val="204"/>
      </rPr>
      <t xml:space="preserve">
ИНДЕКС К ПОЗИЦИИ:
ФЕРм08-02-472-08 Индекс 1 квартал 2020 г. к ФЕРм08-02-472-08 ОЗП=26,09; ЭМ=6,46; ЗПМ=26,09; МАТ=4,11
НР (339 руб.): 95% от ФОТ
СП (232 руб.): 65% от ФОТ</t>
    </r>
  </si>
  <si>
    <r>
      <t>0,07</t>
    </r>
    <r>
      <rPr>
        <i/>
        <sz val="7"/>
        <rFont val="Arial"/>
        <family val="2"/>
        <charset val="204"/>
      </rPr>
      <t xml:space="preserve">
7/100*1</t>
    </r>
  </si>
  <si>
    <t>8193,94
4929,44</t>
  </si>
  <si>
    <t>302,13
72,27</t>
  </si>
  <si>
    <t>21
5</t>
  </si>
  <si>
    <t>11</t>
  </si>
  <si>
    <r>
      <t>ФССЦ-08.3.04.02-0091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</si>
  <si>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Сталь круглая углеродистая обыкновенного качества марки ВСт3пс5-1 диаметром: 8 мм
(т)</t>
    </r>
    <r>
      <rPr>
        <i/>
        <sz val="7"/>
        <rFont val="Arial"/>
        <family val="2"/>
        <charset val="204"/>
      </rPr>
      <t xml:space="preserve">
ИНДЕКС К ПОЗИЦИИ:
ФССЦ-08.3.04.02-0091 Индекс 1 квартал 2020 г. к ФССЦ-08.3.04.02-0091 МАТ=8,37</t>
    </r>
  </si>
  <si>
    <r>
      <t>0,002765</t>
    </r>
    <r>
      <rPr>
        <i/>
        <sz val="7"/>
        <rFont val="Arial"/>
        <family val="2"/>
        <charset val="204"/>
      </rPr>
      <t xml:space="preserve">
0,395*7/1000*1</t>
    </r>
  </si>
  <si>
    <t>12</t>
  </si>
  <si>
    <r>
      <t>ФССЦ-20.1.01.08-0014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</si>
  <si>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Зажим ответвительный с прокалыванием изоляции (СИП): P 645
(100 шт)</t>
    </r>
    <r>
      <rPr>
        <i/>
        <sz val="7"/>
        <rFont val="Arial"/>
        <family val="2"/>
        <charset val="204"/>
      </rPr>
      <t xml:space="preserve">
ИНДЕКС К ПОЗИЦИИ:
ФССЦ-20.1.01.08-0014 Индекс 1 квартал 2020 г. к ФССЦ-20.1.01.08-0014 МАТ=5,71</t>
    </r>
  </si>
  <si>
    <r>
      <t>0,01</t>
    </r>
    <r>
      <rPr>
        <i/>
        <sz val="7"/>
        <rFont val="Arial"/>
        <family val="2"/>
        <charset val="204"/>
      </rPr>
      <t xml:space="preserve">
1/100*1</t>
    </r>
  </si>
  <si>
    <t>13</t>
  </si>
  <si>
    <r>
      <t>ФЕРм08-02-471-01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</si>
  <si>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Заземлитель вертикальный из угловой стали размером: 50х50х5 мм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(265 руб.): 95% от ФОТ
СП (181 руб.): 65% от ФОТ</t>
    </r>
  </si>
  <si>
    <r>
      <t>0,1</t>
    </r>
    <r>
      <rPr>
        <i/>
        <sz val="7"/>
        <rFont val="Arial"/>
        <family val="2"/>
        <charset val="204"/>
      </rPr>
      <t xml:space="preserve">
0,1*1</t>
    </r>
  </si>
  <si>
    <t>3852,99
2624,13</t>
  </si>
  <si>
    <t>349,48
124,45</t>
  </si>
  <si>
    <t>35
12</t>
  </si>
  <si>
    <t>14</t>
  </si>
  <si>
    <r>
      <t>ФССЦ-08.3.08.02-0052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</si>
  <si>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Сталь угловая равнополочная, марка стали: ВСт3кп2, размером 50x50x5 мм
(т)</t>
    </r>
    <r>
      <rPr>
        <i/>
        <sz val="7"/>
        <rFont val="Arial"/>
        <family val="2"/>
        <charset val="204"/>
      </rPr>
      <t xml:space="preserve">
ИНДЕКС К ПОЗИЦИИ:
ФССЦ-08.3.08.02-0052 Индекс 1 квартал 2020 г. к ФССЦ-08.3.08.02-0052 МАТ=7,79</t>
    </r>
  </si>
  <si>
    <r>
      <t>0,01131</t>
    </r>
    <r>
      <rPr>
        <i/>
        <sz val="7"/>
        <rFont val="Arial"/>
        <family val="2"/>
        <charset val="204"/>
      </rPr>
      <t xml:space="preserve">
3,77*3/1000*1</t>
    </r>
  </si>
  <si>
    <t>15</t>
  </si>
  <si>
    <r>
      <t>ФЕРп01-11-010-01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</si>
  <si>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Измерение сопротивления растеканию тока: заземлителя
(измерение)</t>
    </r>
    <r>
      <rPr>
        <i/>
        <sz val="7"/>
        <rFont val="Arial"/>
        <family val="2"/>
        <charset val="204"/>
      </rPr>
      <t xml:space="preserve">
ИНДЕКС К ПОЗИЦИИ:
ФЕРп01-11-010-01 Индекс 1 квартал 2020 г. к ФЕРп01-11-010-01 ОЗП=26,09
НР (270 руб.): 65% от ФОТ
СП (166 руб.): 40% от ФОТ</t>
    </r>
  </si>
  <si>
    <t>407,53
407,53</t>
  </si>
  <si>
    <t>16</t>
  </si>
  <si>
    <t>17</t>
  </si>
  <si>
    <r>
      <t>Зажим для временного заземления РС 481 (Niled)
(шт.)</t>
    </r>
    <r>
      <rPr>
        <i/>
        <sz val="7"/>
        <rFont val="Arial"/>
        <family val="2"/>
        <charset val="204"/>
      </rPr>
      <t xml:space="preserve">
МАТ=799/1,18</t>
    </r>
  </si>
  <si>
    <r>
      <t>677,12</t>
    </r>
    <r>
      <rPr>
        <b/>
        <i/>
        <sz val="6"/>
        <rFont val="Arial"/>
        <family val="2"/>
        <charset val="204"/>
      </rPr>
      <t xml:space="preserve">
799/1,18</t>
    </r>
  </si>
  <si>
    <t>Раздел 2. Реконструкция ВЛ-0,4 кВ с. Полетное в пролетах опор №3 - 3/6 ф. 2 ТП-678 с.  Полетное ул. Зеленая  с заменой провода А-35 на СИП2 (Инв№ HB010876) (заявитель: Скороходский В.А.) (СМР)</t>
  </si>
  <si>
    <t>18</t>
  </si>
  <si>
    <r>
      <t>ФЕР33-04-003-01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</si>
  <si>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железобетонных опор ВЛ 0,38; 6-10 кВ с траверсами без приставок: одностоечных
(шт)</t>
    </r>
    <r>
      <rPr>
        <i/>
        <sz val="7"/>
        <rFont val="Arial"/>
        <family val="2"/>
        <charset val="204"/>
      </rPr>
      <t xml:space="preserve">
ИНДЕКС К ПОЗИЦИИ:
ФЕР33-04-003-01 Индекс 1 квартал 2020 г. к ФЕР33-04-003-01 ОЗП=26,09; ЭМ=7,4; ЗПМ=26,09; МАТ=7,29
НР (1293 руб.): 105% от ФОТ
СП (739 руб.): 60% от ФОТ</t>
    </r>
  </si>
  <si>
    <t>2102,94
878,45</t>
  </si>
  <si>
    <t>892
293,51</t>
  </si>
  <si>
    <t>892
294</t>
  </si>
  <si>
    <t>19</t>
  </si>
  <si>
    <t>20</t>
  </si>
  <si>
    <t>21</t>
  </si>
  <si>
    <r>
      <t>Присоединение к зажимам жил проводов или кабелей сечением: до 70 мм2
(100 шт)</t>
    </r>
    <r>
      <rPr>
        <i/>
        <sz val="7"/>
        <rFont val="Arial"/>
        <family val="2"/>
        <charset val="204"/>
      </rPr>
      <t xml:space="preserve">
ИНДЕКС К ПОЗИЦИИ:
ФЕРм08-02-144-05 Индекс 1 квартал 2020 г. к ФЕРм08-02-144-05 ОЗП=26,09; ЗПМ=26,09; МАТ=26,08
НР (152 руб.): 95% от ФОТ
СП (104 руб.): 65% от ФОТ</t>
    </r>
  </si>
  <si>
    <t>22</t>
  </si>
  <si>
    <t>23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</si>
  <si>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(7038 руб.): 105% от ФОТ
СП (4022 руб.): 60% от ФОТ</t>
    </r>
  </si>
  <si>
    <r>
      <t>0,24</t>
    </r>
    <r>
      <rPr>
        <i/>
        <sz val="7"/>
        <rFont val="Arial"/>
        <family val="2"/>
        <charset val="204"/>
      </rPr>
      <t xml:space="preserve">
1/1000*(240)</t>
    </r>
  </si>
  <si>
    <t>5644
2499</t>
  </si>
  <si>
    <t>24</t>
  </si>
  <si>
    <r>
      <t>ФССЦ-21.2.01.01-0029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</si>
  <si>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Провода самонесущие изолированные для воздушных линий электропередачи с алюминиевыми жилами марки: СИП-2 3х50+1х54,6-0,6/1,0
(1000 м)</t>
    </r>
    <r>
      <rPr>
        <i/>
        <sz val="7"/>
        <rFont val="Arial"/>
        <family val="2"/>
        <charset val="204"/>
      </rPr>
      <t xml:space="preserve">
ИНДЕКС К ПОЗИЦИИ:
ФССЦ-21.2.01.01-0029 Индекс 1 квартал 2020 г. к ФССЦ-21.2.01.01-0029 МАТ=6,63</t>
    </r>
  </si>
  <si>
    <r>
      <t>0,251</t>
    </r>
    <r>
      <rPr>
        <i/>
        <sz val="7"/>
        <rFont val="Arial"/>
        <family val="2"/>
        <charset val="204"/>
      </rPr>
      <t xml:space="preserve">
округл(240*1,045/1000;3)</t>
    </r>
  </si>
  <si>
    <t>25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</si>
  <si>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(114 руб.): 100% от ФОТ
СП (74 руб.): 65% от ФОТ</t>
    </r>
  </si>
  <si>
    <r>
      <t>0,1255</t>
    </r>
    <r>
      <rPr>
        <i/>
        <sz val="7"/>
        <rFont val="Arial"/>
        <family val="2"/>
        <charset val="204"/>
      </rPr>
      <t xml:space="preserve">
(1/2*0,1*251) / 100</t>
    </r>
  </si>
  <si>
    <t>46
14</t>
  </si>
  <si>
    <t>26</t>
  </si>
  <si>
    <r>
      <t>Проводник заземляющий открыто по строительным основаниям: из круглой стали диаметром 8 мм
(100 м)</t>
    </r>
    <r>
      <rPr>
        <i/>
        <sz val="7"/>
        <rFont val="Arial"/>
        <family val="2"/>
        <charset val="204"/>
      </rPr>
      <t xml:space="preserve">
ИНДЕКС К ПОЗИЦИИ:
ФЕРм08-02-472-08 Индекс 1 квартал 2020 г. к ФЕРм08-02-472-08 ОЗП=26,09; ЭМ=6,46; ЗПМ=26,09; МАТ=4,11
НР (699 руб.): 95% от ФОТ
СП (478 руб.): 65% от ФОТ</t>
    </r>
  </si>
  <si>
    <r>
      <t>0,14</t>
    </r>
    <r>
      <rPr>
        <i/>
        <sz val="7"/>
        <rFont val="Arial"/>
        <family val="2"/>
        <charset val="204"/>
      </rPr>
      <t xml:space="preserve">
7/100*2</t>
    </r>
  </si>
  <si>
    <t>42
10</t>
  </si>
  <si>
    <t>27</t>
  </si>
  <si>
    <r>
      <t>0,00553</t>
    </r>
    <r>
      <rPr>
        <i/>
        <sz val="7"/>
        <rFont val="Arial"/>
        <family val="2"/>
        <charset val="204"/>
      </rPr>
      <t xml:space="preserve">
0,395*7/1000*2</t>
    </r>
  </si>
  <si>
    <t>28</t>
  </si>
  <si>
    <r>
      <t>0,02</t>
    </r>
    <r>
      <rPr>
        <i/>
        <sz val="7"/>
        <rFont val="Arial"/>
        <family val="2"/>
        <charset val="204"/>
      </rPr>
      <t xml:space="preserve">
1/100*2</t>
    </r>
  </si>
  <si>
    <t>29</t>
  </si>
  <si>
    <r>
      <t>Заземлитель вертикальный из угловой стали размером: 50х50х5 мм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(548 руб.): 95% от ФОТ
СП (375 руб.): 65% от ФОТ</t>
    </r>
  </si>
  <si>
    <r>
      <t>0,2</t>
    </r>
    <r>
      <rPr>
        <i/>
        <sz val="7"/>
        <rFont val="Arial"/>
        <family val="2"/>
        <charset val="204"/>
      </rPr>
      <t xml:space="preserve">
0,1*2</t>
    </r>
  </si>
  <si>
    <t>70
25</t>
  </si>
  <si>
    <t>30</t>
  </si>
  <si>
    <r>
      <t>0,02262</t>
    </r>
    <r>
      <rPr>
        <i/>
        <sz val="7"/>
        <rFont val="Arial"/>
        <family val="2"/>
        <charset val="204"/>
      </rPr>
      <t xml:space="preserve">
3,77*3/1000*2</t>
    </r>
  </si>
  <si>
    <t>31</t>
  </si>
  <si>
    <r>
      <t>Измерение сопротивления растеканию тока: заземлителя
(измерение)</t>
    </r>
    <r>
      <rPr>
        <i/>
        <sz val="7"/>
        <rFont val="Arial"/>
        <family val="2"/>
        <charset val="204"/>
      </rPr>
      <t xml:space="preserve">
ИНДЕКС К ПОЗИЦИИ:
ФЕРп01-11-010-01 Индекс 1 квартал 2020 г. к ФЕРп01-11-010-01 ОЗП=26,09
НР (556 руб.): 65% от ФОТ
СП (342 руб.): 40% от ФОТ</t>
    </r>
  </si>
  <si>
    <t>32</t>
  </si>
  <si>
    <t>33</t>
  </si>
  <si>
    <t>34</t>
  </si>
  <si>
    <r>
      <t>ФЕР33-04-013-02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</si>
  <si>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Устройство ответвлений от ВЛ 0,38 кВ к зданиям: с помощью механизмов при количестве проводов в ответвлении 2
(ответвление)</t>
    </r>
    <r>
      <rPr>
        <i/>
        <sz val="7"/>
        <rFont val="Arial"/>
        <family val="2"/>
        <charset val="204"/>
      </rPr>
      <t xml:space="preserve">
ИНДЕКС К ПОЗИЦИИ:
ФЕР33-04-013-02 Индекс 1 квартал 2020 г. к ФЕР33-04-013-02 ОЗП=26,09; ЭМ=7,81; ЗПМ=26,09; МАТ=10,75
НР (3807 руб.): 105% от ФОТ
СП (2176 руб.): 60% от ФОТ</t>
    </r>
  </si>
  <si>
    <t>1008,18
466,23</t>
  </si>
  <si>
    <t>526,47
224,37</t>
  </si>
  <si>
    <t>2632
1122</t>
  </si>
  <si>
    <t>35</t>
  </si>
  <si>
    <r>
      <t>ФССЦ-21.2.01.01-0062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</si>
  <si>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Провода самонесущие изолированные для воздушных линий электропередачи с алюминиевыми жилами марки: СИП-4 2х16-0,6/1,0
(1000 м)</t>
    </r>
    <r>
      <rPr>
        <i/>
        <sz val="7"/>
        <rFont val="Arial"/>
        <family val="2"/>
        <charset val="204"/>
      </rPr>
      <t xml:space="preserve">
ИНДЕКС К ПОЗИЦИИ:
ФССЦ-21.2.01.01-0062 Индекс 1 квартал 2020 г. к ФССЦ-21.2.01.01-0062 МАТ=6,56</t>
    </r>
  </si>
  <si>
    <r>
      <t>0,075</t>
    </r>
    <r>
      <rPr>
        <i/>
        <sz val="7"/>
        <rFont val="Arial"/>
        <family val="2"/>
        <charset val="204"/>
      </rPr>
      <t xml:space="preserve">
1/1000*15*5</t>
    </r>
  </si>
  <si>
    <t>36</t>
  </si>
  <si>
    <r>
      <t>0,2</t>
    </r>
    <r>
      <rPr>
        <i/>
        <sz val="7"/>
        <rFont val="Arial"/>
        <family val="2"/>
        <charset val="204"/>
      </rPr>
      <t xml:space="preserve">
1*2/100*5*2</t>
    </r>
  </si>
  <si>
    <t>37</t>
  </si>
  <si>
    <r>
      <t>ФССЦ-20.1.01.01-0001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</si>
  <si>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Зажим анкерный (СИП): DN 123
(100 шт)</t>
    </r>
    <r>
      <rPr>
        <i/>
        <sz val="7"/>
        <rFont val="Arial"/>
        <family val="2"/>
        <charset val="204"/>
      </rPr>
      <t xml:space="preserve">
ИНДЕКС К ПОЗИЦИИ:
ФССЦ-20.1.01.01-0001 Индекс 1 квартал 2020 г. к ФССЦ-20.1.01.01-0001 МАТ=3,57</t>
    </r>
  </si>
  <si>
    <r>
      <t>0,1</t>
    </r>
    <r>
      <rPr>
        <i/>
        <sz val="7"/>
        <rFont val="Arial"/>
        <family val="2"/>
        <charset val="204"/>
      </rPr>
      <t xml:space="preserve">
1*2/100*5</t>
    </r>
  </si>
  <si>
    <t>Демонтаж</t>
  </si>
  <si>
    <t>38</t>
  </si>
  <si>
    <r>
      <t>ФЕР33-04-040-01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</si>
  <si>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Демонтаж 3-х проводов ВЛ 0,38 кВ с одной опоры
(шт)</t>
    </r>
    <r>
      <rPr>
        <i/>
        <sz val="7"/>
        <rFont val="Arial"/>
        <family val="2"/>
        <charset val="204"/>
      </rPr>
      <t xml:space="preserve">
ИНДЕКС К ПОЗИЦИИ:
ФЕР33-04-040-01 Индекс 1 квартал 2020 г. к ФЕР33-04-040-01 ОЗП=26,09; ЭМ=7,8; ЗПМ=26,09
НР (3420 руб.): 105% от ФОТ
СП (1954 руб.): 60% от ФОТ</t>
    </r>
  </si>
  <si>
    <r>
      <t>8</t>
    </r>
    <r>
      <rPr>
        <i/>
        <sz val="7"/>
        <rFont val="Arial"/>
        <family val="2"/>
        <charset val="204"/>
      </rPr>
      <t xml:space="preserve">
4+4</t>
    </r>
  </si>
  <si>
    <t>532,81
277,6</t>
  </si>
  <si>
    <t>255,21
110,1</t>
  </si>
  <si>
    <t>2041
881</t>
  </si>
  <si>
    <t>39</t>
  </si>
  <si>
    <r>
      <t>ФЕР33-04-040-02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</si>
  <si>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Демонтаж одного дополнительного провода с одной опоры
(шт)</t>
    </r>
    <r>
      <rPr>
        <i/>
        <sz val="7"/>
        <rFont val="Arial"/>
        <family val="2"/>
        <charset val="204"/>
      </rPr>
      <t xml:space="preserve">
ИНДЕКС К ПОЗИЦИИ:
ФЕР33-04-040-02 Индекс 1 квартал 2020 г. к ФЕР33-04-040-02 ОЗП=26,09; ЭМ=7,8; ЗПМ=26,09
НР (236 руб.): 105% от ФОТ
СП (135 руб.): 60% от ФОТ</t>
    </r>
  </si>
  <si>
    <t>82,43
32,35</t>
  </si>
  <si>
    <t>50,08
21,39</t>
  </si>
  <si>
    <t>201
86</t>
  </si>
  <si>
    <t>40</t>
  </si>
  <si>
    <r>
      <t>ФЕРм08-02-305-04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</si>
  <si>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Траверса на опоре
(шт)</t>
    </r>
    <r>
      <rPr>
        <i/>
        <sz val="7"/>
        <rFont val="Arial"/>
        <family val="2"/>
        <charset val="204"/>
      </rPr>
      <t xml:space="preserve">
ИНДЕКС К ПОЗИЦИИ:
ФЕРм08-02-305-04 Индекс 1 квартал 2020 г. к ФЕРм08-02-305-04 ОЗП=26,09; ЭМ=8,66; ЗПМ=26,09; МАТ=24,5
НР (526 руб.): 95% от ФОТ
СП (360 руб.): 65% от ФОТ</t>
    </r>
  </si>
  <si>
    <t>170,51
68,67</t>
  </si>
  <si>
    <t>101,84
37,07</t>
  </si>
  <si>
    <t>510
185</t>
  </si>
  <si>
    <t>41</t>
  </si>
  <si>
    <r>
      <t>ФЕР33-04-041-02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</si>
  <si>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Снятие ответвлений ВЛ 0,38 кВ к зданиям при количестве проводов в ответвлении: 2
(ответвление)</t>
    </r>
    <r>
      <rPr>
        <i/>
        <sz val="7"/>
        <rFont val="Arial"/>
        <family val="2"/>
        <charset val="204"/>
      </rPr>
      <t xml:space="preserve">
ИНДЕКС К ПОЗИЦИИ:
ФЕР33-04-041-02 Индекс 1 квартал 2020 г. к ФЕР33-04-041-02 ОЗП=26,09; ЭМ=7,24; ЗПМ=26,09
НР (825 руб.): 105% от ФОТ
СП (472 руб.): 60% от ФОТ</t>
    </r>
  </si>
  <si>
    <t>154,89
140,63</t>
  </si>
  <si>
    <t>14,26
9,13</t>
  </si>
  <si>
    <t>71
46</t>
  </si>
  <si>
    <t>Раздел 3. Реконструкция ВЛ-0,4 кВ с. Переяславка ул. Чапаева, Котовск, Индустр. п. Переяславка ул. Чапаева с заменой опор и провода в пролетах от опор № 8 – 8/2 ВЛ-0,4 кВ  Ф-3 ТП-676 (Инв. № HB010860) (заявитель: Дунисов Я.Я.) (СМР)</t>
  </si>
  <si>
    <t>42</t>
  </si>
  <si>
    <r>
      <t>ФЕР33-04-016-02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</si>
  <si>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Развозка конструкций и материалов опор ВЛ 0,38-10 кВ по трассе: одностоечных железобетонных опор
(шт)</t>
    </r>
    <r>
      <rPr>
        <i/>
        <sz val="7"/>
        <rFont val="Arial"/>
        <family val="2"/>
        <charset val="204"/>
      </rPr>
      <t xml:space="preserve">
ИНДЕКС К ПОЗИЦИИ:
ФЕР33-04-016-02 Индекс 1 квартал 2020 г. к ФЕР33-04-016-02 ОЗП=26,09; ЭМ=9,02; ЗПМ=26,09
НР (1127 руб.): 105% от ФОТ
СП (644 руб.): 60% от ФОТ</t>
    </r>
  </si>
  <si>
    <r>
      <t>4</t>
    </r>
    <r>
      <rPr>
        <i/>
        <sz val="7"/>
        <rFont val="Arial"/>
        <family val="2"/>
        <charset val="204"/>
      </rPr>
      <t xml:space="preserve">
2+1*2</t>
    </r>
  </si>
  <si>
    <t>506,33
93,66</t>
  </si>
  <si>
    <t>412,67
169,06</t>
  </si>
  <si>
    <t>1650
676</t>
  </si>
  <si>
    <t>43</t>
  </si>
  <si>
    <r>
      <t>ФЕР33-04-016-05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</si>
  <si>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Развозка конструкций и материалов опор ВЛ 0,38-10 кВ по трассе: материалов оснастки одностоечных опор
(шт)</t>
    </r>
    <r>
      <rPr>
        <i/>
        <sz val="7"/>
        <rFont val="Arial"/>
        <family val="2"/>
        <charset val="204"/>
      </rPr>
      <t xml:space="preserve">
ИНДЕКС К ПОЗИЦИИ:
ФЕР33-04-016-05 Индекс 1 квартал 2020 г. к ФЕР33-04-016-05 ОЗП=26,09; ЭМ=9,52; ЗПМ=26,09
НР (219 руб.): 105% от ФОТ
СП (125 руб.): 60% от ФОТ</t>
    </r>
  </si>
  <si>
    <t>158,04
53,22</t>
  </si>
  <si>
    <t>104,82
49,31</t>
  </si>
  <si>
    <t>210
99</t>
  </si>
  <si>
    <t>44</t>
  </si>
  <si>
    <r>
      <t>ФЕР33-04-016-06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</si>
  <si>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Развозка конструкций и материалов опор ВЛ 0,38-10 кВ по трассе: материалов оснастки сложных опор
(шт)</t>
    </r>
    <r>
      <rPr>
        <i/>
        <sz val="7"/>
        <rFont val="Arial"/>
        <family val="2"/>
        <charset val="204"/>
      </rPr>
      <t xml:space="preserve">
ИНДЕКС К ПОЗИЦИИ:
ФЕР33-04-016-06 Индекс 1 квартал 2020 г. к ФЕР33-04-016-06 ОЗП=26,09; ЭМ=9,52; ЗПМ=26,09
НР (128 руб.): 105% от ФОТ
СП (73 руб.): 60% от ФОТ</t>
    </r>
  </si>
  <si>
    <t>183,68
63,92</t>
  </si>
  <si>
    <t>119,76
56,35</t>
  </si>
  <si>
    <t>120
56</t>
  </si>
  <si>
    <t>45</t>
  </si>
  <si>
    <r>
      <t>Установка железобетонных опор ВЛ 0,38; 6-10 кВ с траверсами без приставок: одностоечных
(шт)</t>
    </r>
    <r>
      <rPr>
        <i/>
        <sz val="7"/>
        <rFont val="Arial"/>
        <family val="2"/>
        <charset val="204"/>
      </rPr>
      <t xml:space="preserve">
ИНДЕКС К ПОЗИЦИИ:
ФЕР33-04-003-01 Индекс 1 квартал 2020 г. к ФЕР33-04-003-01 ОЗП=26,09; ЭМ=7,4; ЗПМ=26,09; МАТ=7,29
НР (2511 руб.): 105% от ФОТ
СП (1435 руб.): 60% от ФОТ</t>
    </r>
  </si>
  <si>
    <t>1784
587</t>
  </si>
  <si>
    <t>46</t>
  </si>
  <si>
    <t>47</t>
  </si>
  <si>
    <t>48</t>
  </si>
  <si>
    <t>49</t>
  </si>
  <si>
    <t>50</t>
  </si>
  <si>
    <t>51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</si>
  <si>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(2280 руб.): 105% от ФОТ
СП (1303 руб.): 60% от ФОТ</t>
    </r>
  </si>
  <si>
    <r>
      <t>0,08</t>
    </r>
    <r>
      <rPr>
        <i/>
        <sz val="7"/>
        <rFont val="Arial"/>
        <family val="2"/>
        <charset val="204"/>
      </rPr>
      <t xml:space="preserve">
1/1000*(80)</t>
    </r>
  </si>
  <si>
    <t>1881
833</t>
  </si>
  <si>
    <t>52</t>
  </si>
  <si>
    <r>
      <t>ФССЦ-21.2.01.01-0025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</si>
  <si>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Провода самонесущие изолированные для воздушных линий электропередачи с алюминиевыми жилами марки: СИП-2 3х35+1х54,6-0,6/1,0
(1000 м)</t>
    </r>
    <r>
      <rPr>
        <i/>
        <sz val="7"/>
        <rFont val="Arial"/>
        <family val="2"/>
        <charset val="204"/>
      </rPr>
      <t xml:space="preserve">
ИНДЕКС К ПОЗИЦИИ:
ФССЦ-21.2.01.01-0025 Индекс 1 квартал 2020 г. к ФССЦ-21.2.01.01-0025 МАТ=6,61</t>
    </r>
  </si>
  <si>
    <r>
      <t>0,084</t>
    </r>
    <r>
      <rPr>
        <i/>
        <sz val="7"/>
        <rFont val="Arial"/>
        <family val="2"/>
        <charset val="204"/>
      </rPr>
      <t xml:space="preserve">
округл(80*1,045/1000;3)</t>
    </r>
  </si>
  <si>
    <t>53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</si>
  <si>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(38 руб.): 100% от ФОТ
СП (25 руб.): 65% от ФОТ</t>
    </r>
  </si>
  <si>
    <r>
      <t>0,042</t>
    </r>
    <r>
      <rPr>
        <i/>
        <sz val="7"/>
        <rFont val="Arial"/>
        <family val="2"/>
        <charset val="204"/>
      </rPr>
      <t xml:space="preserve">
(1/2*0,1*84) / 100</t>
    </r>
  </si>
  <si>
    <t>15
5</t>
  </si>
  <si>
    <t>54</t>
  </si>
  <si>
    <r>
      <t>Проводник заземляющий открыто по строительным основаниям: из круглой стали диаметром 8 мм
(100 м)</t>
    </r>
    <r>
      <rPr>
        <i/>
        <sz val="7"/>
        <rFont val="Arial"/>
        <family val="2"/>
        <charset val="204"/>
      </rPr>
      <t xml:space="preserve">
ИНДЕКС К ПОЗИЦИИ:
ФЕРм08-02-472-08 Индекс 1 квартал 2020 г. к ФЕРм08-02-472-08 ОЗП=26,09; ЭМ=6,46; ЗПМ=26,09; МАТ=4,11
НР (678 руб.): 95% от ФОТ
СП (464 руб.): 65% от ФОТ</t>
    </r>
  </si>
  <si>
    <t>55</t>
  </si>
  <si>
    <t>56</t>
  </si>
  <si>
    <t>57</t>
  </si>
  <si>
    <r>
      <t>Заземлитель вертикальный из угловой стали размером: 50х50х5 мм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(534 руб.): 95% от ФОТ
СП (365 руб.): 65% от ФОТ</t>
    </r>
  </si>
  <si>
    <t>58</t>
  </si>
  <si>
    <t>59</t>
  </si>
  <si>
    <r>
      <t>Измерение сопротивления растеканию тока: заземлителя
(измерение)</t>
    </r>
    <r>
      <rPr>
        <i/>
        <sz val="7"/>
        <rFont val="Arial"/>
        <family val="2"/>
        <charset val="204"/>
      </rPr>
      <t xml:space="preserve">
ИНДЕКС К ПОЗИЦИИ:
ФЕРп01-11-010-01 Индекс 1 квартал 2020 г. к ФЕРп01-11-010-01 ОЗП=26,09
НР (540 руб.): 65% от ФОТ
СП (332 руб.): 40% от ФОТ</t>
    </r>
  </si>
  <si>
    <t>60</t>
  </si>
  <si>
    <t>61</t>
  </si>
  <si>
    <t>62</t>
  </si>
  <si>
    <r>
      <t>Траверса на опоре
(шт)</t>
    </r>
    <r>
      <rPr>
        <i/>
        <sz val="7"/>
        <rFont val="Arial"/>
        <family val="2"/>
        <charset val="204"/>
      </rPr>
      <t xml:space="preserve">
ИНДЕКС К ПОЗИЦИИ:
ФЕРм08-02-305-04 Индекс 1 квартал 2020 г. к ФЕРм08-02-305-04 ОЗП=26,09; ЭМ=8,66; ЗПМ=26,09; МАТ=24,5
НР (146 руб.): 95% от ФОТ
СП (100 руб.): 65% от ФОТ</t>
    </r>
  </si>
  <si>
    <t>245,55
98,1</t>
  </si>
  <si>
    <t>145,49
52,96</t>
  </si>
  <si>
    <t>145
53</t>
  </si>
  <si>
    <t>63</t>
  </si>
  <si>
    <r>
      <t>ФССЦ-07.2.02.05-0021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</si>
  <si>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Траверса ТН-9
(т)</t>
    </r>
    <r>
      <rPr>
        <i/>
        <sz val="7"/>
        <rFont val="Arial"/>
        <family val="2"/>
        <charset val="204"/>
      </rPr>
      <t xml:space="preserve">
ИНДЕКС К ПОЗИЦИИ:
ФССЦ-07.2.02.05-0021 Индекс 1 квартал 2020 г. к ФССЦ-07.2.02.05-0021 МАТ=6,97</t>
    </r>
  </si>
  <si>
    <r>
      <t>0,005</t>
    </r>
    <r>
      <rPr>
        <i/>
        <sz val="7"/>
        <rFont val="Arial"/>
        <family val="2"/>
        <charset val="204"/>
      </rPr>
      <t xml:space="preserve">
5/1000*1</t>
    </r>
  </si>
  <si>
    <t>64</t>
  </si>
  <si>
    <r>
      <t>Демонтаж 3-х проводов ВЛ 0,38 кВ с одной опоры
(шт)</t>
    </r>
    <r>
      <rPr>
        <i/>
        <sz val="7"/>
        <rFont val="Arial"/>
        <family val="2"/>
        <charset val="204"/>
      </rPr>
      <t xml:space="preserve">
ИНДЕКС К ПОЗИЦИИ:
ФЕР33-04-040-01 Индекс 1 квартал 2020 г. к ФЕР33-04-040-01 ОЗП=26,09; ЭМ=7,8; ЗПМ=26,09
НР (1246 руб.): 105% от ФОТ
СП (712 руб.): 60% от ФОТ</t>
    </r>
  </si>
  <si>
    <t>765
330</t>
  </si>
  <si>
    <t>65</t>
  </si>
  <si>
    <r>
      <t>Демонтаж одного дополнительного провода с одной опоры
(шт)</t>
    </r>
    <r>
      <rPr>
        <i/>
        <sz val="7"/>
        <rFont val="Arial"/>
        <family val="2"/>
        <charset val="204"/>
      </rPr>
      <t xml:space="preserve">
ИНДЕКС К ПОЗИЦИИ:
ФЕР33-04-040-02 Индекс 1 квартал 2020 г. к ФЕР33-04-040-02 ОЗП=26,09; ЭМ=7,8; ЗПМ=26,09
НР (-172 руб.): 105% от ФОТ
СП (-98 руб.): 60% от ФОТ</t>
    </r>
  </si>
  <si>
    <t>-150
-64</t>
  </si>
  <si>
    <t>66</t>
  </si>
  <si>
    <r>
      <t>ФЕР33-04-042-01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</si>
  <si>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Демонтаж опор ВЛ 0,38-10 кВ: без приставок одностоечных
(шт)</t>
    </r>
    <r>
      <rPr>
        <i/>
        <sz val="7"/>
        <rFont val="Arial"/>
        <family val="2"/>
        <charset val="204"/>
      </rPr>
      <t xml:space="preserve">
ИНДЕКС К ПОЗИЦИИ:
ФЕР33-04-042-01 Индекс 1 квартал 2020 г. к ФЕР33-04-042-01 ОЗП=26,09; ЭМ=7,41; ЗПМ=26,09
НР (722 руб.): 105% от ФОТ
СП (413 руб.): 60% от ФОТ</t>
    </r>
  </si>
  <si>
    <t>662,96
191,76</t>
  </si>
  <si>
    <t>471,2
145,06</t>
  </si>
  <si>
    <t>942
290</t>
  </si>
  <si>
    <t>67</t>
  </si>
  <si>
    <r>
      <t>ФЕР33-04-042-04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</si>
  <si>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Демонтаж опор ВЛ 0,38-10 кВ: с приставками одностоечных
(шт)</t>
    </r>
    <r>
      <rPr>
        <i/>
        <sz val="7"/>
        <rFont val="Arial"/>
        <family val="2"/>
        <charset val="204"/>
      </rPr>
      <t xml:space="preserve">
ИНДЕКС К ПОЗИЦИИ:
ФЕР33-04-042-04 Индекс 1 квартал 2020 г. к ФЕР33-04-042-04 ОЗП=26,09; ЭМ=7,42; ЗПМ=26,09
НР (672 руб.): 105% от ФОТ
СП (384 руб.): 60% от ФОТ</t>
    </r>
  </si>
  <si>
    <t>1391,82
293,51</t>
  </si>
  <si>
    <t>1098,31
332,91</t>
  </si>
  <si>
    <t>1098
333</t>
  </si>
  <si>
    <t>68</t>
  </si>
  <si>
    <r>
      <t>ФСЭМ-91.14.02-001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</si>
  <si>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Автомобили бортовые, грузоподъемность: до 5 т
(маш.-ч)</t>
    </r>
    <r>
      <rPr>
        <i/>
        <sz val="7"/>
        <rFont val="Arial"/>
        <family val="2"/>
        <charset val="204"/>
      </rPr>
      <t xml:space="preserve">
ИНДЕКС К ПОЗИЦИИ:
ФСЭМ-91.14.02-001 Индекс 1 квартал 2020 г. к ФСЭМ-91.14.02-001 ЭМ=7,84; ЗПМ=26,09
НР 0% от ФОТ
СП 0% от ФОТ</t>
    </r>
  </si>
  <si>
    <t>515,17
302,64</t>
  </si>
  <si>
    <t>2061
1211</t>
  </si>
  <si>
    <t>Раздел 4. Строительство ВЛ-0,4 кВ отпайка от опоры №5/4 Ф-4 ТП-1078 с. Ракитное протяженностью 0,165 км (заявитель: Борисенко Н.Н.)  (ПИР, СМР)</t>
  </si>
  <si>
    <t>69</t>
  </si>
  <si>
    <r>
      <t>Развозка конструкций и материалов опор ВЛ 0,38-10 кВ по трассе: одностоечных железобетонных опор
(шт)</t>
    </r>
    <r>
      <rPr>
        <i/>
        <sz val="7"/>
        <rFont val="Arial"/>
        <family val="2"/>
        <charset val="204"/>
      </rPr>
      <t xml:space="preserve">
ИНДЕКС К ПОЗИЦИИ:
ФЕР33-04-016-02 Индекс 1 квартал 2020 г. к ФЕР33-04-016-02 ОЗП=26,09; ЭМ=9,02; ЗПМ=26,09
НР (1970 руб.): 105% от ФОТ
СП (1126 руб.): 60% от ФОТ</t>
    </r>
  </si>
  <si>
    <r>
      <t>7</t>
    </r>
    <r>
      <rPr>
        <i/>
        <sz val="7"/>
        <rFont val="Arial"/>
        <family val="2"/>
        <charset val="204"/>
      </rPr>
      <t xml:space="preserve">
3+2*2</t>
    </r>
  </si>
  <si>
    <t>2888
1183</t>
  </si>
  <si>
    <t>70</t>
  </si>
  <si>
    <r>
      <t>Развозка конструкций и материалов опор ВЛ 0,38-10 кВ по трассе: материалов оснастки одностоечных опор
(шт)</t>
    </r>
    <r>
      <rPr>
        <i/>
        <sz val="7"/>
        <rFont val="Arial"/>
        <family val="2"/>
        <charset val="204"/>
      </rPr>
      <t xml:space="preserve">
ИНДЕКС К ПОЗИЦИИ:
ФЕР33-04-016-05 Индекс 1 квартал 2020 г. к ФЕР33-04-016-05 ОЗП=26,09; ЭМ=9,52; ЗПМ=26,09
НР (330 руб.): 105% от ФОТ
СП (188 руб.): 60% от ФОТ</t>
    </r>
  </si>
  <si>
    <t>314
148</t>
  </si>
  <si>
    <t>71</t>
  </si>
  <si>
    <r>
      <t>Развозка конструкций и материалов опор ВЛ 0,38-10 кВ по трассе: материалов оснастки сложных опор
(шт)</t>
    </r>
    <r>
      <rPr>
        <i/>
        <sz val="7"/>
        <rFont val="Arial"/>
        <family val="2"/>
        <charset val="204"/>
      </rPr>
      <t xml:space="preserve">
ИНДЕКС К ПОЗИЦИИ:
ФЕР33-04-016-06 Индекс 1 квартал 2020 г. к ФЕР33-04-016-06 ОЗП=26,09; ЭМ=9,52; ЗПМ=26,09
НР (258 руб.): 105% от ФОТ
СП (148 руб.): 60% от ФОТ</t>
    </r>
  </si>
  <si>
    <t>239
113</t>
  </si>
  <si>
    <t>72</t>
  </si>
  <si>
    <r>
      <t>Установка железобетонных опор ВЛ 0,38; 6-10 кВ с траверсами без приставок: одностоечных
(шт)</t>
    </r>
    <r>
      <rPr>
        <i/>
        <sz val="7"/>
        <rFont val="Arial"/>
        <family val="2"/>
        <charset val="204"/>
      </rPr>
      <t xml:space="preserve">
ИНДЕКС К ПОЗИЦИИ:
ФЕР33-04-003-01 Индекс 1 квартал 2020 г. к ФЕР33-04-003-01 ОЗП=26,09; ЭМ=7,4; ЗПМ=26,09; МАТ=7,29
НР (3766 руб.): 105% от ФОТ
СП (2152 руб.): 60% от ФОТ</t>
    </r>
  </si>
  <si>
    <t>2676
881</t>
  </si>
  <si>
    <t>73</t>
  </si>
  <si>
    <r>
      <t>Установка железобетонных опор ВЛ 0,38; 6-10 кВ с траверсами без приставок: одностоечных с одним подкосом
(шт)</t>
    </r>
    <r>
      <rPr>
        <i/>
        <sz val="7"/>
        <rFont val="Arial"/>
        <family val="2"/>
        <charset val="204"/>
      </rPr>
      <t xml:space="preserve">
ИНДЕКС К ПОЗИЦИИ:
ФЕР33-04-003-02 Индекс 1 квартал 2020 г. к ФЕР33-04-003-02 ОЗП=26,09; ЭМ=7,4; ЗПМ=26,09; МАТ=7,29
НР (5376 руб.): 105% от ФОТ
СП (3072 руб.): 60% от ФОТ</t>
    </r>
  </si>
  <si>
    <t>4203
1368</t>
  </si>
  <si>
    <t>74</t>
  </si>
  <si>
    <t>75</t>
  </si>
  <si>
    <t>76</t>
  </si>
  <si>
    <t>77</t>
  </si>
  <si>
    <t>78</t>
  </si>
  <si>
    <t>79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</si>
  <si>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(4700 руб.): 105% от ФОТ
СП (2686 руб.): 60% от ФОТ</t>
    </r>
  </si>
  <si>
    <r>
      <t>0,165</t>
    </r>
    <r>
      <rPr>
        <i/>
        <sz val="7"/>
        <rFont val="Arial"/>
        <family val="2"/>
        <charset val="204"/>
      </rPr>
      <t xml:space="preserve">
1/1000*(165)</t>
    </r>
  </si>
  <si>
    <t>3880
1718</t>
  </si>
  <si>
    <t>80</t>
  </si>
  <si>
    <r>
      <t>0,172</t>
    </r>
    <r>
      <rPr>
        <i/>
        <sz val="7"/>
        <rFont val="Arial"/>
        <family val="2"/>
        <charset val="204"/>
      </rPr>
      <t xml:space="preserve">
округл(165*1,045/1000;3)</t>
    </r>
  </si>
  <si>
    <t>81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</si>
  <si>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(72 руб.): 100% от ФОТ
СП (47 руб.): 65% от ФОТ</t>
    </r>
  </si>
  <si>
    <r>
      <t>0,0825</t>
    </r>
    <r>
      <rPr>
        <i/>
        <sz val="7"/>
        <rFont val="Arial"/>
        <family val="2"/>
        <charset val="204"/>
      </rPr>
      <t xml:space="preserve">
(1/2*0,1*165) / 100</t>
    </r>
  </si>
  <si>
    <t>30
9</t>
  </si>
  <si>
    <t>82</t>
  </si>
  <si>
    <t>83</t>
  </si>
  <si>
    <t>84</t>
  </si>
  <si>
    <t>85</t>
  </si>
  <si>
    <t>86</t>
  </si>
  <si>
    <t>87</t>
  </si>
  <si>
    <t>88</t>
  </si>
  <si>
    <t>89</t>
  </si>
  <si>
    <t>Раздел 5. Строительство ВЛ-6 кВ отпайка от опоры № 16/30 ф. 1А ПС Краснореченская с. Краснореченское  протяженностью 0,010 км (заявители: Коровин С.В., Пономаренко А.А., Мякин Е.Э.) (СМР)</t>
  </si>
  <si>
    <t>90</t>
  </si>
  <si>
    <t>91</t>
  </si>
  <si>
    <r>
      <t>Траверсы стальные
(т)</t>
    </r>
    <r>
      <rPr>
        <i/>
        <sz val="7"/>
        <rFont val="Arial"/>
        <family val="2"/>
        <charset val="204"/>
      </rPr>
      <t xml:space="preserve">
ИНДЕКС К ПОЗИЦИИ:
ФССЦ-07.2.02.05-0021 Индекс 1 квартал 2020 г. к ФССЦ-07.2.02.05-0021 МАТ=6,97</t>
    </r>
  </si>
  <si>
    <r>
      <t>0,0188</t>
    </r>
    <r>
      <rPr>
        <i/>
        <sz val="7"/>
        <rFont val="Arial"/>
        <family val="2"/>
        <charset val="204"/>
      </rPr>
      <t xml:space="preserve">
((22,3+1,9)*0+(18,8+6,7*0)*1+(3,9+33)*0)/1000</t>
    </r>
  </si>
  <si>
    <t>92</t>
  </si>
  <si>
    <r>
      <t>Присоединение к зажимам жил проводов или кабелей сечением: до 70 мм2
(100 шт)</t>
    </r>
    <r>
      <rPr>
        <i/>
        <sz val="7"/>
        <rFont val="Arial"/>
        <family val="2"/>
        <charset val="204"/>
      </rPr>
      <t xml:space="preserve">
ИНДЕКС К ПОЗИЦИИ:
ФЕРм08-02-144-05 Индекс 1 квартал 2020 г. к ФЕРм08-02-144-05 ОЗП=26,09; ЗПМ=26,09; МАТ=26,08
НР (116 руб.): 95% от ФОТ
СП (79 руб.): 65% от ФОТ</t>
    </r>
  </si>
  <si>
    <r>
      <t>0,03</t>
    </r>
    <r>
      <rPr>
        <i/>
        <sz val="7"/>
        <rFont val="Arial"/>
        <family val="2"/>
        <charset val="204"/>
      </rPr>
      <t xml:space="preserve">
1/100*3</t>
    </r>
  </si>
  <si>
    <t>4060,42
3984,53</t>
  </si>
  <si>
    <t>93</t>
  </si>
  <si>
    <r>
      <t>Зажим ответвительный RP150
(шт.)</t>
    </r>
    <r>
      <rPr>
        <i/>
        <sz val="7"/>
        <rFont val="Arial"/>
        <family val="2"/>
        <charset val="204"/>
      </rPr>
      <t xml:space="preserve">
МАТ=1111,89/1,18</t>
    </r>
  </si>
  <si>
    <r>
      <t>942,28</t>
    </r>
    <r>
      <rPr>
        <b/>
        <i/>
        <sz val="6"/>
        <rFont val="Arial"/>
        <family val="2"/>
        <charset val="204"/>
      </rPr>
      <t xml:space="preserve">
1111,89/1,18</t>
    </r>
  </si>
  <si>
    <t>94</t>
  </si>
  <si>
    <r>
      <t>ФЕР33-04-009-02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</si>
  <si>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Подвеска проводов ВЛ 6-10 кВ в ненаселенной местности сечением: свыше 35 мм2 с помощью механизмов
(км)</t>
    </r>
    <r>
      <rPr>
        <i/>
        <sz val="7"/>
        <rFont val="Arial"/>
        <family val="2"/>
        <charset val="204"/>
      </rPr>
      <t xml:space="preserve">
ИНДЕКС К ПОЗИЦИИ:
ФЕР33-04-009-02 Индекс 1 квартал 2020 г. к ФЕР33-04-009-02 ОЗП=26,09; ЭМ=8,67; ЗПМ=26,09; МАТ=6,23
НР (182 руб.): 105% от ФОТ
СП (104 руб.): 60% от ФОТ</t>
    </r>
  </si>
  <si>
    <r>
      <t>0,01</t>
    </r>
    <r>
      <rPr>
        <i/>
        <sz val="7"/>
        <rFont val="Arial"/>
        <family val="2"/>
        <charset val="204"/>
      </rPr>
      <t xml:space="preserve">
1/1000*10</t>
    </r>
  </si>
  <si>
    <t>25123,57
11861,82</t>
  </si>
  <si>
    <t>11012,29
5144,43</t>
  </si>
  <si>
    <t>110
51</t>
  </si>
  <si>
    <t>95</t>
  </si>
  <si>
    <r>
      <t>ФССЦ-21.2.01.01-0047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</si>
  <si>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Провода самонесущие изолированные для воздушных линий электропередачи с алюминиевыми жилами марки: СИП-3 1х50-20
(1000 м)</t>
    </r>
    <r>
      <rPr>
        <i/>
        <sz val="7"/>
        <rFont val="Arial"/>
        <family val="2"/>
        <charset val="204"/>
      </rPr>
      <t xml:space="preserve">
ИНДЕКС К ПОЗИЦИИ:
ФССЦ-21.2.01.01-0047 Индекс 1 квартал 2020 г. к ФССЦ-21.2.01.01-0047 МАТ=5,99</t>
    </r>
  </si>
  <si>
    <r>
      <t>0,031</t>
    </r>
    <r>
      <rPr>
        <i/>
        <sz val="7"/>
        <rFont val="Arial"/>
        <family val="2"/>
        <charset val="204"/>
      </rPr>
      <t xml:space="preserve">
округл(10*3*1,045/1000;3)</t>
    </r>
  </si>
  <si>
    <t>96</t>
  </si>
  <si>
    <r>
      <t>Изолятор ШФ 20Г.1
(шт.)</t>
    </r>
    <r>
      <rPr>
        <i/>
        <sz val="7"/>
        <rFont val="Arial"/>
        <family val="2"/>
        <charset val="204"/>
      </rPr>
      <t xml:space="preserve">
МАТ=499,35/1,18</t>
    </r>
  </si>
  <si>
    <r>
      <t>423,18</t>
    </r>
    <r>
      <rPr>
        <b/>
        <i/>
        <sz val="6"/>
        <rFont val="Arial"/>
        <family val="2"/>
        <charset val="204"/>
      </rPr>
      <t xml:space="preserve">
499,35/1,18</t>
    </r>
  </si>
  <si>
    <t>97</t>
  </si>
  <si>
    <r>
      <t>Вязка спиральная СО 35 (35-50)
(шт.)</t>
    </r>
    <r>
      <rPr>
        <i/>
        <sz val="7"/>
        <rFont val="Arial"/>
        <family val="2"/>
        <charset val="204"/>
      </rPr>
      <t xml:space="preserve">
МАТ=81,63/1,18</t>
    </r>
  </si>
  <si>
    <r>
      <t>6</t>
    </r>
    <r>
      <rPr>
        <b/>
        <i/>
        <sz val="7"/>
        <rFont val="Arial"/>
        <family val="2"/>
        <charset val="204"/>
      </rPr>
      <t xml:space="preserve">
3*2</t>
    </r>
  </si>
  <si>
    <r>
      <t>69,18</t>
    </r>
    <r>
      <rPr>
        <b/>
        <i/>
        <sz val="6"/>
        <rFont val="Arial"/>
        <family val="2"/>
        <charset val="204"/>
      </rPr>
      <t xml:space="preserve">
81,63/1,18</t>
    </r>
  </si>
  <si>
    <t>98</t>
  </si>
  <si>
    <r>
      <t>Изолятор полимерный ЛК-70/10-Б-4
(шт.)</t>
    </r>
    <r>
      <rPr>
        <i/>
        <sz val="7"/>
        <rFont val="Arial"/>
        <family val="2"/>
        <charset val="204"/>
      </rPr>
      <t xml:space="preserve">
МАТ=771,55/1,18</t>
    </r>
  </si>
  <si>
    <r>
      <t>653,86</t>
    </r>
    <r>
      <rPr>
        <b/>
        <i/>
        <sz val="6"/>
        <rFont val="Arial"/>
        <family val="2"/>
        <charset val="204"/>
      </rPr>
      <t xml:space="preserve">
771,55/1,18</t>
    </r>
  </si>
  <si>
    <t>99</t>
  </si>
  <si>
    <r>
      <t>ФССЦ-20.5.04.04-0001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</si>
  <si>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Зажим натяжной: болтовый НБ-2-6
(шт)</t>
    </r>
    <r>
      <rPr>
        <i/>
        <sz val="7"/>
        <rFont val="Arial"/>
        <family val="2"/>
        <charset val="204"/>
      </rPr>
      <t xml:space="preserve">
ИНДЕКС К ПОЗИЦИИ:
ФССЦ-20.5.04.04-0001 Индекс 1 квартал 2020 г. к ФССЦ-20.5.04.04-0001 МАТ=6,16</t>
    </r>
  </si>
  <si>
    <t>100</t>
  </si>
  <si>
    <r>
      <t>ФССЦ-01.7.15.10-0031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</si>
  <si>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Скоба: СК-7-1А
(шт)</t>
    </r>
    <r>
      <rPr>
        <i/>
        <sz val="7"/>
        <rFont val="Arial"/>
        <family val="2"/>
        <charset val="204"/>
      </rPr>
      <t xml:space="preserve">
ИНДЕКС К ПОЗИЦИИ:
ФССЦ-01.7.15.10-0031 Индекс 1 квартал 2020 г. к ФССЦ-01.7.15.10-0031 МАТ=4,73</t>
    </r>
  </si>
  <si>
    <t>101</t>
  </si>
  <si>
    <r>
      <t>ФЕР33-04-030-03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</si>
  <si>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разъединителей: с помощью механизмов
(компл.)</t>
    </r>
    <r>
      <rPr>
        <i/>
        <sz val="7"/>
        <rFont val="Arial"/>
        <family val="2"/>
        <charset val="204"/>
      </rPr>
      <t xml:space="preserve">
ИНДЕКС К ПОЗИЦИИ:
ФЕР33-04-030-03 Индекс 1 квартал 2020 г. к ФЕР33-04-030-03 ОЗП=26,09; ЭМ=8,28; ЗПМ=26,09; МАТ=11,62
НР (2655 руб.): 105% от ФОТ
СП (1517 руб.): 60% от ФОТ</t>
    </r>
  </si>
  <si>
    <t>2984,42
2123,47</t>
  </si>
  <si>
    <t>835,04
356,65</t>
  </si>
  <si>
    <t>835
357</t>
  </si>
  <si>
    <t>102</t>
  </si>
  <si>
    <r>
      <t>ФССЦ-22.2.02.07-0003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</si>
  <si>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Конструкции стальные: порталов ОРУ К-т констр.под РЛНД-10/400 (54,02кг) (РА-1,РА-2,РА-3=2шт, РА-4,РА-5=3шт;,Х-7=3шт,Х-8,ЗП-1(4,5м)
(т)</t>
    </r>
    <r>
      <rPr>
        <i/>
        <sz val="7"/>
        <rFont val="Arial"/>
        <family val="2"/>
        <charset val="204"/>
      </rPr>
      <t xml:space="preserve">
ИНДЕКС К ПОЗИЦИИ:
ФССЦ-22.2.02.07-0003 Индекс 1 квартал 2020 г. к ФССЦ-22.2.02.07-0003 МАТ=5,51</t>
    </r>
  </si>
  <si>
    <r>
      <t>0,05402</t>
    </r>
    <r>
      <rPr>
        <i/>
        <sz val="7"/>
        <rFont val="Arial"/>
        <family val="2"/>
        <charset val="204"/>
      </rPr>
      <t xml:space="preserve">
(54,02)/1000*1</t>
    </r>
  </si>
  <si>
    <t>103</t>
  </si>
  <si>
    <r>
      <t>Разъединитель РЛНД-1-10-/400 УХЛ1 с приводом ПРНЗ-10
(шт)</t>
    </r>
    <r>
      <rPr>
        <i/>
        <sz val="7"/>
        <rFont val="Arial"/>
        <family val="2"/>
        <charset val="204"/>
      </rPr>
      <t xml:space="preserve">
МАТ=12451/1,2</t>
    </r>
  </si>
  <si>
    <r>
      <t>10375,83</t>
    </r>
    <r>
      <rPr>
        <b/>
        <i/>
        <sz val="6"/>
        <rFont val="Arial"/>
        <family val="2"/>
        <charset val="204"/>
      </rPr>
      <t xml:space="preserve">
12451/1,2</t>
    </r>
  </si>
  <si>
    <t>104</t>
  </si>
  <si>
    <r>
      <t>ФЕРм08-02-472-09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</si>
  <si>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Проводник заземляющий открыто по строительным основаниям: из круглой стали диаметром 12 мм
(100 м)</t>
    </r>
    <r>
      <rPr>
        <i/>
        <sz val="7"/>
        <rFont val="Arial"/>
        <family val="2"/>
        <charset val="204"/>
      </rPr>
      <t xml:space="preserve">
ИНДЕКС К ПОЗИЦИИ:
ФЕРм08-02-472-09 Индекс 1 квартал 2020 г. к ФЕРм08-02-472-09 ОЗП=26,09; ЭМ=6,85; ЗПМ=26,09; МАТ=2,15
НР (725 руб.): 95% от ФОТ
СП (496 руб.): 65% от ФОТ</t>
    </r>
  </si>
  <si>
    <r>
      <t>0,14</t>
    </r>
    <r>
      <rPr>
        <i/>
        <sz val="7"/>
        <rFont val="Arial"/>
        <family val="2"/>
        <charset val="204"/>
      </rPr>
      <t xml:space="preserve">
(6+8)/100*1</t>
    </r>
  </si>
  <si>
    <t>6950,61
5223,74</t>
  </si>
  <si>
    <t>417,71
124,45</t>
  </si>
  <si>
    <t>58
17</t>
  </si>
  <si>
    <t>105</t>
  </si>
  <si>
    <r>
      <t>ФССЦ-08.3.04.02-0092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</si>
  <si>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Сталь круглая углеродистая обыкновенного качества марки ВСт3пс5-1 диаметром: 10 мм
(т)</t>
    </r>
    <r>
      <rPr>
        <i/>
        <sz val="7"/>
        <rFont val="Arial"/>
        <family val="2"/>
        <charset val="204"/>
      </rPr>
      <t xml:space="preserve">
ИНДЕКС К ПОЗИЦИИ:
ФССЦ-08.3.04.02-0092 Индекс 1 квартал 2020 г. к ФССЦ-08.3.04.02-0092 МАТ=8,08</t>
    </r>
  </si>
  <si>
    <r>
      <t>0,008624</t>
    </r>
    <r>
      <rPr>
        <i/>
        <sz val="7"/>
        <rFont val="Arial"/>
        <family val="2"/>
        <charset val="204"/>
      </rPr>
      <t xml:space="preserve">
0,616*(6+8)/1000*1</t>
    </r>
  </si>
  <si>
    <t>106</t>
  </si>
  <si>
    <r>
      <t>ФЕРм08-02-472-02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</si>
  <si>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Заземлитель  из стали: полосовой сечением 160 мм2 (заземление РЛНД)
(100 м)</t>
    </r>
    <r>
      <rPr>
        <i/>
        <sz val="7"/>
        <rFont val="Arial"/>
        <family val="2"/>
        <charset val="204"/>
      </rPr>
      <t xml:space="preserve">
ИНДЕКС К ПОЗИЦИИ:
ФЕРм08-02-472-02 Индекс 1 квартал 2020 г. к ФЕРм08-02-472-02 ОЗП=26,09; ЭМ=7,01; ЗПМ=26,09; МАТ=1,77
НР (367 руб.): 95% от ФОТ
СП (251 руб.): 65% от ФОТ</t>
    </r>
  </si>
  <si>
    <r>
      <t>0,09</t>
    </r>
    <r>
      <rPr>
        <i/>
        <sz val="7"/>
        <rFont val="Arial"/>
        <family val="2"/>
        <charset val="204"/>
      </rPr>
      <t xml:space="preserve">
9/100*1</t>
    </r>
  </si>
  <si>
    <t>6107,05
4071,08</t>
  </si>
  <si>
    <t>451,79
144,02</t>
  </si>
  <si>
    <t>41
13</t>
  </si>
  <si>
    <t>107</t>
  </si>
  <si>
    <r>
      <t>ФССЦ-08.3.07.01-0042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</si>
  <si>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Сталь полосовая: 40х4 мм, кипящая
(т)</t>
    </r>
    <r>
      <rPr>
        <i/>
        <sz val="7"/>
        <rFont val="Arial"/>
        <family val="2"/>
        <charset val="204"/>
      </rPr>
      <t xml:space="preserve">
ИНДЕКС К ПОЗИЦИИ:
ФССЦ-08.3.07.01-0042 Индекс 1 квартал 2020 г. к ФССЦ-08.3.07.01-0042 МАТ=8,58</t>
    </r>
  </si>
  <si>
    <r>
      <t>0,01134</t>
    </r>
    <r>
      <rPr>
        <i/>
        <sz val="7"/>
        <rFont val="Arial"/>
        <family val="2"/>
        <charset val="204"/>
      </rPr>
      <t xml:space="preserve">
1,26*9/1000*1</t>
    </r>
  </si>
  <si>
    <t>108</t>
  </si>
  <si>
    <r>
      <t>Заземлитель  из угловой стали размером: 50х50х5 мм (заземление РЛНД)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(799 руб.): 95% от ФОТ
СП (547 руб.): 65% от ФОТ</t>
    </r>
  </si>
  <si>
    <r>
      <t>0,3</t>
    </r>
    <r>
      <rPr>
        <i/>
        <sz val="7"/>
        <rFont val="Arial"/>
        <family val="2"/>
        <charset val="204"/>
      </rPr>
      <t xml:space="preserve">
3/10*1</t>
    </r>
  </si>
  <si>
    <t>105
37</t>
  </si>
  <si>
    <t>109</t>
  </si>
  <si>
    <r>
      <t>0,03393</t>
    </r>
    <r>
      <rPr>
        <i/>
        <sz val="7"/>
        <rFont val="Arial"/>
        <family val="2"/>
        <charset val="204"/>
      </rPr>
      <t xml:space="preserve">
3,77*3/1000*3*1</t>
    </r>
  </si>
  <si>
    <t>Раздел 6. Строительство МТП 160/6/0,4 с. Краснореченское (заявители: Коровин С.В., Пономаренко А.А., Мякин Е.Э.)  (ПИР, СМР)</t>
  </si>
  <si>
    <t>110</t>
  </si>
  <si>
    <r>
      <t>ФЕР01-02-027-05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</si>
  <si>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Планировка площадей: ручным способом, группа грунтов 2
(1000 м2)</t>
    </r>
    <r>
      <rPr>
        <i/>
        <sz val="7"/>
        <rFont val="Arial"/>
        <family val="2"/>
        <charset val="204"/>
      </rPr>
      <t xml:space="preserve">
ИНДЕКС К ПОЗИЦИИ:
ФЕР01-02-027-05 Индекс 1 квартал 2020 г. к ФЕР01-02-027-05 ОЗП=26,09; ЗПМ=26,09
НР (446 руб.): 80% от ФОТ
СП (251 руб.): 45% от ФОТ</t>
    </r>
  </si>
  <si>
    <r>
      <t>0,02</t>
    </r>
    <r>
      <rPr>
        <i/>
        <sz val="7"/>
        <rFont val="Arial"/>
        <family val="2"/>
        <charset val="204"/>
      </rPr>
      <t xml:space="preserve">
1/1000*20</t>
    </r>
  </si>
  <si>
    <t>27373,37
27373,37</t>
  </si>
  <si>
    <t>111</t>
  </si>
  <si>
    <r>
      <t>ФЕР01-02-055-03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</si>
  <si>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Разработка грунта вручную с креплениями в траншеях шириной до 2 м, глубиной: до 2 м, группа грунтов 3
(100 м3)</t>
    </r>
    <r>
      <rPr>
        <i/>
        <sz val="7"/>
        <rFont val="Arial"/>
        <family val="2"/>
        <charset val="204"/>
      </rPr>
      <t xml:space="preserve">
ИНДЕКС К ПОЗИЦИИ:
ФЕР01-02-055-03 Индекс 1 квартал 2020 г. к ФЕР01-02-055-03 ОЗП=26,09; ЗПМ=26,09
НР (1487 руб.): 80% от ФОТ
СП (837 руб.): 45% от ФОТ</t>
    </r>
  </si>
  <si>
    <t>60780,31
60780,31</t>
  </si>
  <si>
    <t>112</t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</si>
  <si>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ИНДЕКС К ПОЗИЦИИ:
ФЕРм08-02-472-02 Индекс 1 квартал 2020 г. к ФЕРм08-02-472-02 ОЗП=26,09; ЭМ=7,01; ЗПМ=26,09; МАТ=1,77
НР (981 руб.): 95% от ФОТ
СП (671 руб.): 65% от ФОТ</t>
    </r>
  </si>
  <si>
    <r>
      <t>0,24</t>
    </r>
    <r>
      <rPr>
        <i/>
        <sz val="7"/>
        <rFont val="Arial"/>
        <family val="2"/>
        <charset val="204"/>
      </rPr>
      <t xml:space="preserve">
1/100*24</t>
    </r>
  </si>
  <si>
    <t>108
35</t>
  </si>
  <si>
    <t>113</t>
  </si>
  <si>
    <r>
      <t>0,03024</t>
    </r>
    <r>
      <rPr>
        <i/>
        <sz val="7"/>
        <rFont val="Arial"/>
        <family val="2"/>
        <charset val="204"/>
      </rPr>
      <t xml:space="preserve">
1,26/1000*24</t>
    </r>
  </si>
  <si>
    <t>114</t>
  </si>
  <si>
    <r>
      <t>Заземлитель вертикальный из угловой стали размером: 50х50х5 мм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(2131 руб.): 95% от ФОТ
СП (1458 руб.): 65% от ФОТ</t>
    </r>
  </si>
  <si>
    <r>
      <t>0,8</t>
    </r>
    <r>
      <rPr>
        <i/>
        <sz val="7"/>
        <rFont val="Arial"/>
        <family val="2"/>
        <charset val="204"/>
      </rPr>
      <t xml:space="preserve">
1/10*8</t>
    </r>
  </si>
  <si>
    <t>280
100</t>
  </si>
  <si>
    <t>115</t>
  </si>
  <si>
    <r>
      <t>0,0754</t>
    </r>
    <r>
      <rPr>
        <i/>
        <sz val="7"/>
        <rFont val="Arial"/>
        <family val="2"/>
        <charset val="204"/>
      </rPr>
      <t xml:space="preserve">
3,77*2,5/1000*8</t>
    </r>
  </si>
  <si>
    <t>116</t>
  </si>
  <si>
    <r>
      <t>ФЕР01-02-061-02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</si>
  <si>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Засыпка вручную траншей, пазух котлованов и ям, группа грунтов: 2
(100 м3)</t>
    </r>
    <r>
      <rPr>
        <i/>
        <sz val="7"/>
        <rFont val="Arial"/>
        <family val="2"/>
        <charset val="204"/>
      </rPr>
      <t xml:space="preserve">
ИНДЕКС К ПОЗИЦИИ:
ФЕР01-02-061-02 Индекс 1 квартал 2020 г. к ФЕР01-02-061-02 ОЗП=26,09; ЗПМ=26,09
НР (466 руб.): 80% от ФОТ
СП (262 руб.): 45% от ФОТ</t>
    </r>
  </si>
  <si>
    <t>19019,61
19019,61</t>
  </si>
  <si>
    <t>117</t>
  </si>
  <si>
    <r>
      <t>ФЕР33-04-027-03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</si>
  <si>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мачтовых трансформаторных подстанций мощностью до 250 кВ·А,: установка строительных конструкций
(шт)</t>
    </r>
    <r>
      <rPr>
        <i/>
        <sz val="7"/>
        <rFont val="Arial"/>
        <family val="2"/>
        <charset val="204"/>
      </rPr>
      <t xml:space="preserve">
ИНДЕКС К ПОЗИЦИИ:
ФЕР33-04-027-03 Индекс 1 квартал 2020 г. к ФЕР33-04-027-03 ОЗП=26,09; ЭМ=7,42; ЗПМ=26,09; МАТ=11,83
НР (1563 руб.): 105% от ФОТ
СП (893 руб.): 60% от ФОТ</t>
    </r>
  </si>
  <si>
    <t>2757,01
931,67</t>
  </si>
  <si>
    <t>1788,67
526,5</t>
  </si>
  <si>
    <t>1789
527</t>
  </si>
  <si>
    <t>118</t>
  </si>
  <si>
    <r>
      <t>ФССЦ-05.1.02.07-0070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</si>
  <si>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Стойка опоры: СВ 105 /бетон В30 (М400), объем 0,47 м3, расход арматуры 74,8 кг/ (серия 3.407.1-143; 3.407.1-136)
(шт)</t>
    </r>
    <r>
      <rPr>
        <i/>
        <sz val="7"/>
        <rFont val="Arial"/>
        <family val="2"/>
        <charset val="204"/>
      </rPr>
      <t xml:space="preserve">
ИНДЕКС К ПОЗИЦИИ:
ФССЦ-05.1.02.07-0070 Индекс 1 квартал 2020 г. к ФССЦ-05.1.02.07-0070 МАТ=8,2</t>
    </r>
  </si>
  <si>
    <t>119</t>
  </si>
  <si>
    <r>
      <t>ФЕР33-04-027-04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</si>
  <si>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мачтовых трансформаторных подстанций мощностью до 250 кВ·А,: установка оборудования
(шт)</t>
    </r>
    <r>
      <rPr>
        <i/>
        <sz val="7"/>
        <rFont val="Arial"/>
        <family val="2"/>
        <charset val="204"/>
      </rPr>
      <t xml:space="preserve">
ИНДЕКС К ПОЗИЦИИ:
ФЕР33-04-027-04 Индекс 1 квартал 2020 г. к ФЕР33-04-027-04 ОЗП=26,09; ЭМ=8,29; ЗПМ=26,09
НР (18636 руб.): 105% от ФОТ
СП (10649 руб.): 60% от ФОТ</t>
    </r>
  </si>
  <si>
    <t>19282,75
16236,59</t>
  </si>
  <si>
    <t>3046,16
1164,14</t>
  </si>
  <si>
    <t>3046
1164</t>
  </si>
  <si>
    <t>ПНР</t>
  </si>
  <si>
    <t>120</t>
  </si>
  <si>
    <r>
      <t>ФЕРп01-02-002-01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</si>
  <si>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Трансформатор силовой трехфазный масляный двухобмоточный напряжением: до 11 кВ, мощностью до 0,32 МВА
(шт)</t>
    </r>
    <r>
      <rPr>
        <i/>
        <sz val="7"/>
        <rFont val="Arial"/>
        <family val="2"/>
        <charset val="204"/>
      </rPr>
      <t xml:space="preserve">
ИНДЕКС К ПОЗИЦИИ:
ФЕРп01-02-002-01 Индекс 1 квартал 2020 г. к ФЕРп01-02-002-01 ОЗП=26,09
НР (1413 руб.): 65% от ФОТ
СП (870 руб.): 40% от ФОТ</t>
    </r>
  </si>
  <si>
    <t>2130,51
2130,51</t>
  </si>
  <si>
    <t>121</t>
  </si>
  <si>
    <r>
      <t>ФЕРп01-03-002-05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</si>
  <si>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Выключатель трехполюсный напряжением до 1 кВ с: электромагнитным, тепловым или комбинированным расцепителем, номинальный ток до 200 А
(шт)</t>
    </r>
    <r>
      <rPr>
        <i/>
        <sz val="7"/>
        <rFont val="Arial"/>
        <family val="2"/>
        <charset val="204"/>
      </rPr>
      <t xml:space="preserve">
ИНДЕКС К ПОЗИЦИИ:
ФЕРп01-03-002-05 Индекс 1 квартал 2020 г. к ФЕРп01-03-002-05 ОЗП=26,09
НР (439 руб.): 65% от ФОТ
СП (270 руб.): 40% от ФОТ</t>
    </r>
  </si>
  <si>
    <t>661,9
661,9</t>
  </si>
  <si>
    <t>122</t>
  </si>
  <si>
    <r>
      <t>ФЕРп01-11-010-02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</si>
  <si>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Измерение сопротивления растеканию тока: контура с диагональю до 20 м
(измерение)</t>
    </r>
    <r>
      <rPr>
        <i/>
        <sz val="7"/>
        <rFont val="Arial"/>
        <family val="2"/>
        <charset val="204"/>
      </rPr>
      <t xml:space="preserve">
ИНДЕКС К ПОЗИЦИИ:
ФЕРп01-11-010-02 Индекс 1 квартал 2020 г. к ФЕРп01-11-010-02 ОЗП=26,09
НР (359 руб.): 65% от ФОТ
СП (221 руб.): 40% от ФОТ</t>
    </r>
  </si>
  <si>
    <t>541,37
541,37</t>
  </si>
  <si>
    <t>123</t>
  </si>
  <si>
    <r>
      <t>ФЕРп01-11-011-01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</si>
  <si>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Проверка наличия цепи между заземлителями и заземленными элементами
(100 измерений)</t>
    </r>
    <r>
      <rPr>
        <i/>
        <sz val="7"/>
        <rFont val="Arial"/>
        <family val="2"/>
        <charset val="204"/>
      </rPr>
      <t xml:space="preserve">
ИНДЕКС К ПОЗИЦИИ:
ФЕРп01-11-011-01 Индекс 1 квартал 2020 г. к ФЕРп01-11-011-01 ОЗП=26,09
НР (143 руб.): 65% от ФОТ
СП (88 руб.): 40% от ФОТ</t>
    </r>
  </si>
  <si>
    <t>4329,64
4329,64</t>
  </si>
  <si>
    <t>124</t>
  </si>
  <si>
    <r>
      <t>ФЕРп01-11-027-02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</si>
  <si>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Измерение токов утечки: ограничителя напряжения
(измерение)</t>
    </r>
    <r>
      <rPr>
        <i/>
        <sz val="7"/>
        <rFont val="Arial"/>
        <family val="2"/>
        <charset val="204"/>
      </rPr>
      <t xml:space="preserve">
ИНДЕКС К ПОЗИЦИИ:
ФЕРп01-11-027-02 Индекс 1 квартал 2020 г. к ФЕРп01-11-027-02 ОЗП=26,09
НР (1343 руб.): 65% от ФОТ
СП (826 руб.): 40% от ФОТ</t>
    </r>
  </si>
  <si>
    <t>674,95
674,95</t>
  </si>
  <si>
    <t>Оборудование</t>
  </si>
  <si>
    <t>МТП-160/6/0,4 согласно опросного листа
(1 шт)</t>
  </si>
  <si>
    <r>
      <t>125</t>
    </r>
    <r>
      <rPr>
        <b/>
        <i/>
        <sz val="9"/>
        <rFont val="Arial"/>
        <family val="2"/>
        <charset val="204"/>
      </rPr>
      <t xml:space="preserve">
О</t>
    </r>
  </si>
  <si>
    <t>Раздел 7. Строительство ВЛ-0,4 кВ Ф-1 МТП 160/6/0,4 с. Краснореченское, протяженностью 0,520 км (заявители: Коровин С.В., Пономаренко А.А.)  (ПИР, СМР)</t>
  </si>
  <si>
    <t>126</t>
  </si>
  <si>
    <r>
      <t>Развозка конструкций и материалов опор ВЛ 0,38-10 кВ по трассе: одностоечных железобетонных опор
(шт)</t>
    </r>
    <r>
      <rPr>
        <i/>
        <sz val="7"/>
        <rFont val="Arial"/>
        <family val="2"/>
        <charset val="204"/>
      </rPr>
      <t xml:space="preserve">
ИНДЕКС К ПОЗИЦИИ:
ФЕР33-04-016-02 Индекс 1 квартал 2020 г. к ФЕР33-04-016-02 ОЗП=26,09; ЭМ=9,02; ЗПМ=26,09
НР (5347 руб.): 105% от ФОТ
СП (3055 руб.): 60% от ФОТ</t>
    </r>
  </si>
  <si>
    <r>
      <t>19</t>
    </r>
    <r>
      <rPr>
        <i/>
        <sz val="7"/>
        <rFont val="Arial"/>
        <family val="2"/>
        <charset val="204"/>
      </rPr>
      <t xml:space="preserve">
11+4*2</t>
    </r>
  </si>
  <si>
    <t>7840
3212</t>
  </si>
  <si>
    <t>127</t>
  </si>
  <si>
    <r>
      <t>Развозка конструкций и материалов опор ВЛ 0,38-10 кВ по трассе: материалов оснастки одностоечных опор
(шт)</t>
    </r>
    <r>
      <rPr>
        <i/>
        <sz val="7"/>
        <rFont val="Arial"/>
        <family val="2"/>
        <charset val="204"/>
      </rPr>
      <t xml:space="preserve">
ИНДЕКС К ПОЗИЦИИ:
ФЕР33-04-016-05 Индекс 1 квартал 2020 г. к ФЕР33-04-016-05 ОЗП=26,09; ЭМ=9,52; ЗПМ=26,09
НР (1208 руб.): 105% от ФОТ
СП (690 руб.): 60% от ФОТ</t>
    </r>
  </si>
  <si>
    <t>1153
542</t>
  </si>
  <si>
    <t>128</t>
  </si>
  <si>
    <r>
      <t>Развозка конструкций и материалов опор ВЛ 0,38-10 кВ по трассе: материалов оснастки сложных опор
(шт)</t>
    </r>
    <r>
      <rPr>
        <i/>
        <sz val="7"/>
        <rFont val="Arial"/>
        <family val="2"/>
        <charset val="204"/>
      </rPr>
      <t xml:space="preserve">
ИНДЕКС К ПОЗИЦИИ:
ФЕР33-04-016-06 Индекс 1 квартал 2020 г. к ФЕР33-04-016-06 ОЗП=26,09; ЭМ=9,52; ЗПМ=26,09
НР (516 руб.): 105% от ФОТ
СП (295 руб.): 60% от ФОТ</t>
    </r>
  </si>
  <si>
    <t>479
225</t>
  </si>
  <si>
    <t>129</t>
  </si>
  <si>
    <r>
      <t>Установка железобетонных опор ВЛ 0,38; 6-10 кВ с траверсами без приставок: одностоечных
(шт)</t>
    </r>
    <r>
      <rPr>
        <i/>
        <sz val="7"/>
        <rFont val="Arial"/>
        <family val="2"/>
        <charset val="204"/>
      </rPr>
      <t xml:space="preserve">
ИНДЕКС К ПОЗИЦИИ:
ФЕР33-04-003-01 Индекс 1 квартал 2020 г. к ФЕР33-04-003-01 ОЗП=26,09; ЭМ=7,4; ЗПМ=26,09; МАТ=7,29
НР (13808 руб.): 105% от ФОТ
СП (7890 руб.): 60% от ФОТ</t>
    </r>
  </si>
  <si>
    <t>9812
3229</t>
  </si>
  <si>
    <t>130</t>
  </si>
  <si>
    <r>
      <t>Установка железобетонных опор ВЛ 0,38; 6-10 кВ с траверсами без приставок: одностоечных с одним подкосом
(шт)</t>
    </r>
    <r>
      <rPr>
        <i/>
        <sz val="7"/>
        <rFont val="Arial"/>
        <family val="2"/>
        <charset val="204"/>
      </rPr>
      <t xml:space="preserve">
ИНДЕКС К ПОЗИЦИИ:
ФЕР33-04-003-02 Индекс 1 квартал 2020 г. к ФЕР33-04-003-02 ОЗП=26,09; ЭМ=7,4; ЗПМ=26,09; МАТ=7,29
НР (10753 руб.): 105% от ФОТ
СП (6145 руб.): 60% от ФОТ</t>
    </r>
  </si>
  <si>
    <t>8405
2736</t>
  </si>
  <si>
    <t>131</t>
  </si>
  <si>
    <t>132</t>
  </si>
  <si>
    <t>133</t>
  </si>
  <si>
    <t>134</t>
  </si>
  <si>
    <t>135</t>
  </si>
  <si>
    <r>
      <t>ФЕРм08-02-411-06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</si>
  <si>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Ввод гибкий, наружный диаметр металлорукава: до 60 мм
(шт)</t>
    </r>
    <r>
      <rPr>
        <i/>
        <sz val="7"/>
        <rFont val="Arial"/>
        <family val="2"/>
        <charset val="204"/>
      </rPr>
      <t xml:space="preserve">
ИНДЕКС К ПОЗИЦИИ:
ФЕРм08-02-411-06 Индекс 1 квартал 2020 г. к ФЕРм08-02-411-06 ОЗП=26,09; ЗПМ=26,09; МАТ=20,33
НР (195 руб.): 95% от ФОТ
СП (133 руб.): 65% от ФОТ</t>
    </r>
  </si>
  <si>
    <t>288,57
201,15</t>
  </si>
  <si>
    <t>136</t>
  </si>
  <si>
    <r>
      <t>ФССЦ-20.2.12.03-0001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</si>
  <si>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Трубы гибкие гофрированные двустенные "DKC" диаметром: 50 мм
(10 м)</t>
    </r>
    <r>
      <rPr>
        <i/>
        <sz val="7"/>
        <rFont val="Arial"/>
        <family val="2"/>
        <charset val="204"/>
      </rPr>
      <t xml:space="preserve">
ИНДЕКС К ПОЗИЦИИ:
ФССЦ-20.2.12.03-0001 Индекс 4 квартал 2019 г. к ФССЦ-20.2.12.03-0001 МАТ=5,94</t>
    </r>
  </si>
  <si>
    <r>
      <t>0,8</t>
    </r>
    <r>
      <rPr>
        <i/>
        <sz val="7"/>
        <rFont val="Arial"/>
        <family val="2"/>
        <charset val="204"/>
      </rPr>
      <t xml:space="preserve">
8/10</t>
    </r>
  </si>
  <si>
    <t>137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</si>
  <si>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(14812 руб.): 105% от ФОТ
СП (8464 руб.): 60% от ФОТ</t>
    </r>
  </si>
  <si>
    <r>
      <t>0,52</t>
    </r>
    <r>
      <rPr>
        <i/>
        <sz val="7"/>
        <rFont val="Arial"/>
        <family val="2"/>
        <charset val="204"/>
      </rPr>
      <t xml:space="preserve">
1/1000*(520)</t>
    </r>
  </si>
  <si>
    <t>12228
5414</t>
  </si>
  <si>
    <t>138</t>
  </si>
  <si>
    <r>
      <t>ФССЦ-21.2.01.01-0032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</si>
  <si>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Провода самонесущие изолированные для воздушных линий электропередачи с алюминиевыми жилами марки: СИП-2 3х70+1х54,6-0,6/1,0
(1000 м)</t>
    </r>
    <r>
      <rPr>
        <i/>
        <sz val="7"/>
        <rFont val="Arial"/>
        <family val="2"/>
        <charset val="204"/>
      </rPr>
      <t xml:space="preserve">
ИНДЕКС К ПОЗИЦИИ:
ФССЦ-21.2.01.01-0032 Индекс 1 квартал 2020 г. к ФССЦ-21.2.01.01-0032 МАТ=5,87</t>
    </r>
  </si>
  <si>
    <r>
      <t>0,543</t>
    </r>
    <r>
      <rPr>
        <i/>
        <sz val="7"/>
        <rFont val="Arial"/>
        <family val="2"/>
        <charset val="204"/>
      </rPr>
      <t xml:space="preserve">
округл(520*1,045/1000;3)</t>
    </r>
  </si>
  <si>
    <t>139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</si>
  <si>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(240 руб.): 100% от ФОТ
СП (156 руб.): 65% от ФОТ</t>
    </r>
  </si>
  <si>
    <r>
      <t>0,2715</t>
    </r>
    <r>
      <rPr>
        <i/>
        <sz val="7"/>
        <rFont val="Arial"/>
        <family val="2"/>
        <charset val="204"/>
      </rPr>
      <t xml:space="preserve">
(1/2*0,1*543) / 100</t>
    </r>
  </si>
  <si>
    <t>99
31</t>
  </si>
  <si>
    <t>140</t>
  </si>
  <si>
    <r>
      <t>Проводник заземляющий открыто по строительным основаниям: из круглой стали диаметром 8 мм
(100 м)</t>
    </r>
    <r>
      <rPr>
        <i/>
        <sz val="7"/>
        <rFont val="Arial"/>
        <family val="2"/>
        <charset val="204"/>
      </rPr>
      <t xml:space="preserve">
ИНДЕКС К ПОЗИЦИИ:
ФЕРм08-02-472-08 Индекс 1 квартал 2020 г. к ФЕРм08-02-472-08 ОЗП=26,09; ЭМ=6,46; ЗПМ=26,09; МАТ=4,11
НР (1357 руб.): 95% от ФОТ
СП (928 руб.): 65% от ФОТ</t>
    </r>
  </si>
  <si>
    <r>
      <t>0,28</t>
    </r>
    <r>
      <rPr>
        <i/>
        <sz val="7"/>
        <rFont val="Arial"/>
        <family val="2"/>
        <charset val="204"/>
      </rPr>
      <t xml:space="preserve">
7/100*4</t>
    </r>
  </si>
  <si>
    <t>85
20</t>
  </si>
  <si>
    <t>141</t>
  </si>
  <si>
    <r>
      <t>0,01106</t>
    </r>
    <r>
      <rPr>
        <i/>
        <sz val="7"/>
        <rFont val="Arial"/>
        <family val="2"/>
        <charset val="204"/>
      </rPr>
      <t xml:space="preserve">
0,395*7/1000*4</t>
    </r>
  </si>
  <si>
    <t>142</t>
  </si>
  <si>
    <t>143</t>
  </si>
  <si>
    <r>
      <t>Заземлитель вертикальный из угловой стали размером: 50х50х5 мм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(1066 руб.): 95% от ФОТ
СП (729 руб.): 65% от ФОТ</t>
    </r>
  </si>
  <si>
    <r>
      <t>0,4</t>
    </r>
    <r>
      <rPr>
        <i/>
        <sz val="7"/>
        <rFont val="Arial"/>
        <family val="2"/>
        <charset val="204"/>
      </rPr>
      <t xml:space="preserve">
0,1*4</t>
    </r>
  </si>
  <si>
    <t>140
50</t>
  </si>
  <si>
    <t>144</t>
  </si>
  <si>
    <r>
      <t>0,04524</t>
    </r>
    <r>
      <rPr>
        <i/>
        <sz val="7"/>
        <rFont val="Arial"/>
        <family val="2"/>
        <charset val="204"/>
      </rPr>
      <t xml:space="preserve">
3,77*3/1000*4</t>
    </r>
  </si>
  <si>
    <t>145</t>
  </si>
  <si>
    <r>
      <t>Измерение сопротивления растеканию тока: заземлителя
(измерение)</t>
    </r>
    <r>
      <rPr>
        <i/>
        <sz val="7"/>
        <rFont val="Arial"/>
        <family val="2"/>
        <charset val="204"/>
      </rPr>
      <t xml:space="preserve">
ИНДЕКС К ПОЗИЦИИ:
ФЕРп01-11-010-01 Индекс 1 квартал 2020 г. к ФЕРп01-11-010-01 ОЗП=26,09
НР (1081 руб.): 65% от ФОТ
СП (665 руб.): 40% от ФОТ</t>
    </r>
  </si>
  <si>
    <t>146</t>
  </si>
  <si>
    <r>
      <t>Присоединение к зажимам жил проводов или кабелей сечением: до 70 мм2
(100 шт)</t>
    </r>
    <r>
      <rPr>
        <i/>
        <sz val="7"/>
        <rFont val="Arial"/>
        <family val="2"/>
        <charset val="204"/>
      </rPr>
      <t xml:space="preserve">
ИНДЕКС К ПОЗИЦИИ:
ФЕРм08-02-144-05 Индекс 1 квартал 2020 г. к ФЕРм08-02-144-05 ОЗП=26,09; ЗПМ=26,09; МАТ=26,08
НР (295 руб.): 95% от ФОТ
СП (202 руб.): 65% от ФОТ</t>
    </r>
  </si>
  <si>
    <r>
      <t>0,08</t>
    </r>
    <r>
      <rPr>
        <i/>
        <sz val="7"/>
        <rFont val="Arial"/>
        <family val="2"/>
        <charset val="204"/>
      </rPr>
      <t xml:space="preserve">
1/100*8</t>
    </r>
  </si>
  <si>
    <t>147</t>
  </si>
  <si>
    <t>148</t>
  </si>
  <si>
    <r>
      <t>ФЕР33-02-013-05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</si>
  <si>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стальных: сварных траверс порталов массой до 0,2 т
(т)</t>
    </r>
    <r>
      <rPr>
        <i/>
        <sz val="7"/>
        <rFont val="Arial"/>
        <family val="2"/>
        <charset val="204"/>
      </rPr>
      <t xml:space="preserve">
ИНДЕКС К ПОЗИЦИИ:
ФЕР33-02-013-05 Индекс 1 квартал 2020 г. к ФЕР33-02-013-05 ОЗП=26,09; ЭМ=6,48; ЗПМ=26,09; МАТ=6,46
НР (616 руб.): 105% от ФОТ
СП (352 руб.): 60% от ФОТ</t>
    </r>
  </si>
  <si>
    <r>
      <t>0,0425</t>
    </r>
    <r>
      <rPr>
        <i/>
        <sz val="7"/>
        <rFont val="Arial"/>
        <family val="2"/>
        <charset val="204"/>
      </rPr>
      <t xml:space="preserve">
(1*42,5{1,5м}+0*52,92{2м}+0*64,16{2,5м}+0*101,1{3м}+0*114,58{3,5м}+0*134,99{4м})/1000</t>
    </r>
  </si>
  <si>
    <t>24238,66
9498,33</t>
  </si>
  <si>
    <t>13740,78
4056,73</t>
  </si>
  <si>
    <t>584
172</t>
  </si>
  <si>
    <t>149</t>
  </si>
  <si>
    <r>
      <t>Траверсы стальные (надставки металлические)
(т)</t>
    </r>
    <r>
      <rPr>
        <i/>
        <sz val="7"/>
        <rFont val="Arial"/>
        <family val="2"/>
        <charset val="204"/>
      </rPr>
      <t xml:space="preserve">
ИНДЕКС К ПОЗИЦИИ:
ФССЦ-07.2.02.05-0021 Индекс 1 квартал 2020 г. к ФССЦ-07.2.02.05-0021 МАТ=6,97</t>
    </r>
  </si>
  <si>
    <t>Раздел 8. Строительство ВЛ-0,4 кВ Ф-2 МТП 160/6/0,4 с. Краснореченское, протяженностью 0,250 км (заявители: Мякин Е.Э.) (СМР)</t>
  </si>
  <si>
    <t>150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</si>
  <si>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(7122 руб.): 105% от ФОТ
СП (4070 руб.): 60% от ФОТ</t>
    </r>
  </si>
  <si>
    <r>
      <t>0,25</t>
    </r>
    <r>
      <rPr>
        <i/>
        <sz val="7"/>
        <rFont val="Arial"/>
        <family val="2"/>
        <charset val="204"/>
      </rPr>
      <t xml:space="preserve">
1/1000*(250)</t>
    </r>
  </si>
  <si>
    <t>5879
2603</t>
  </si>
  <si>
    <t>151</t>
  </si>
  <si>
    <r>
      <t>0,261</t>
    </r>
    <r>
      <rPr>
        <i/>
        <sz val="7"/>
        <rFont val="Arial"/>
        <family val="2"/>
        <charset val="204"/>
      </rPr>
      <t xml:space="preserve">
округл(250*1,045/1000;3)</t>
    </r>
  </si>
  <si>
    <t>152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</si>
  <si>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(110 руб.): 100% от ФОТ
СП (72 руб.): 65% от ФОТ</t>
    </r>
  </si>
  <si>
    <r>
      <t>0,125</t>
    </r>
    <r>
      <rPr>
        <i/>
        <sz val="7"/>
        <rFont val="Arial"/>
        <family val="2"/>
        <charset val="204"/>
      </rPr>
      <t xml:space="preserve">
(1/2*0,1*250) / 100</t>
    </r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</si>
  <si>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</si>
  <si>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</si>
  <si>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</si>
  <si>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</si>
  <si>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</si>
  <si>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</si>
  <si>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</si>
  <si>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</si>
  <si>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</si>
  <si>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</si>
  <si>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r>
      <t>0,6</t>
    </r>
    <r>
      <rPr>
        <i/>
        <sz val="7"/>
        <rFont val="Arial"/>
        <family val="2"/>
        <charset val="204"/>
      </rPr>
      <t xml:space="preserve">
6/10</t>
    </r>
  </si>
  <si>
    <t>Раздел 9. Реконструкция  ВЛ-6 кВ Ф-1А ПС Краснореченская от оп.№16 с установкой укоса (Инв.№ HB039685) (заявитель: Мякин Е.Э.)  (СМР)</t>
  </si>
  <si>
    <t>163</t>
  </si>
  <si>
    <r>
      <t>Установка железобетонных опор ВЛ 0,38; 6-10 кВ с траверсами без приставок: одностоечных
(шт)</t>
    </r>
    <r>
      <rPr>
        <i/>
        <sz val="7"/>
        <rFont val="Arial"/>
        <family val="2"/>
        <charset val="204"/>
      </rPr>
      <t xml:space="preserve">
ИНДЕКС К ПОЗИЦИИ:
ФЕР33-04-003-01 Индекс 1 квартал 2020 г. к ФЕР33-04-003-01 ОЗП=26,09; ЭМ=7,4; ЗПМ=26,09; МАТ=7,29
НР (1256 руб.): 105% от ФОТ
СП (718 руб.): 60% от ФОТ</t>
    </r>
  </si>
  <si>
    <t>164</t>
  </si>
  <si>
    <r>
      <t>ФССЦ-05.1.02.07-0069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</si>
  <si>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Стойка опоры: СВ 105-5 /бетон В30 (М400), объем 0,47 м3, расход арматуры 92,0 кг/ (серия 3.407.1-143 вып. 7)
(шт)</t>
    </r>
    <r>
      <rPr>
        <i/>
        <sz val="7"/>
        <rFont val="Arial"/>
        <family val="2"/>
        <charset val="204"/>
      </rPr>
      <t xml:space="preserve">
ИНДЕКС К ПОЗИЦИИ:
ФССЦ-05.1.02.07-0069 Индекс 1 квартал 2020 г. к ФССЦ-05.1.02.07-0069 МАТ=10</t>
    </r>
  </si>
  <si>
    <t>165</t>
  </si>
  <si>
    <t>Узел крепления подкоса У-1
(шт)</t>
  </si>
  <si>
    <t>Раздел 10. Реконструкция ТП-1457 г. Хабаровск ул. Краснодарская с увеличением трансформаторной мощности до 630 кВА  (Инв.№ HB036714)  (заявитель: Вахитов С.Н.)  (СМР)</t>
  </si>
  <si>
    <t>166</t>
  </si>
  <si>
    <r>
      <t>ФЕРм08-01-062-02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</si>
  <si>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Трансформатор силовой, автотрансформатор или масляный реактор, масса: до 3 т
(шт)</t>
    </r>
    <r>
      <rPr>
        <i/>
        <sz val="7"/>
        <rFont val="Arial"/>
        <family val="2"/>
        <charset val="204"/>
      </rPr>
      <t xml:space="preserve">
ИНДЕКС К ПОЗИЦИИ:
ФЕРм08-01-062-02 Индекс 1 квартал 2020 г. к ФЕРм08-01-062-02 ОЗП=26,09; ЭМ=8,28; ЗПМ=26,09; МАТ=16,52
НР (7115 руб.): 95% от ФОТ
СП (4868 руб.): 65% от ФОТ</t>
    </r>
  </si>
  <si>
    <r>
      <t>ФЕРм08-01-062-02
Приказ Минстроя России от 30.12.2016 №1039/пр</t>
    </r>
    <r>
      <rPr>
        <i/>
        <sz val="9"/>
        <rFont val="Arial"/>
        <family val="2"/>
        <charset val="204"/>
      </rPr>
      <t xml:space="preserve">
Демонтаж</t>
    </r>
  </si>
  <si>
    <t>10439,26
5288,24</t>
  </si>
  <si>
    <t>5151,02
2201,06</t>
  </si>
  <si>
    <t>5151
2201</t>
  </si>
  <si>
    <t>167</t>
  </si>
  <si>
    <r>
      <t>ФЕРм08-01-061-01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</si>
  <si>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Предохранитель (плавкие вставки)
(шт)</t>
    </r>
    <r>
      <rPr>
        <i/>
        <sz val="7"/>
        <rFont val="Arial"/>
        <family val="2"/>
        <charset val="204"/>
      </rPr>
      <t xml:space="preserve">
ИНДЕКС К ПОЗИЦИИ:
ФЕРм08-01-061-01 Индекс 1 квартал 2020 г. к ФЕРм08-01-061-01 ОЗП=26,09; ЭМ=7,33; ЗПМ=26,09; МАТ=8,59
НР (599 руб.): 95% от ФОТ
СП (410 руб.): 65% от ФОТ</t>
    </r>
  </si>
  <si>
    <r>
      <t>ФЕРм08-01-061-01
Приказ Минстроя России от 30.12.2016 №1039/пр</t>
    </r>
    <r>
      <rPr>
        <i/>
        <sz val="9"/>
        <rFont val="Arial"/>
        <family val="2"/>
        <charset val="204"/>
      </rPr>
      <t xml:space="preserve">
Демонтаж</t>
    </r>
  </si>
  <si>
    <t>223,46
198,52</t>
  </si>
  <si>
    <t>24,94
11,32</t>
  </si>
  <si>
    <t>74
34</t>
  </si>
  <si>
    <t>168</t>
  </si>
  <si>
    <r>
      <t>Рубильник на плите с приводом, устанавливаемый на металлическом основании, трехполюсный на ток до 630 А
(шт)</t>
    </r>
    <r>
      <rPr>
        <i/>
        <sz val="7"/>
        <rFont val="Arial"/>
        <family val="2"/>
        <charset val="204"/>
      </rPr>
      <t xml:space="preserve">
ИНДЕКС К ПОЗИЦИИ:
ФЕРм08-03-521-30 Индекс 1 квартал 2020 г. к ФЕРм08-03-521-30 ОЗП=26,09; ЭМ=6,54; ЗПМ=26,09; МАТ=9,02
НР (1945 руб.): 95% от ФОТ
СП (1331 руб.): 65% от ФОТ</t>
    </r>
  </si>
  <si>
    <r>
      <t>ФЕРм08-03-521-30
Приказ Минстроя России от 30.12.2016 №1039/пр</t>
    </r>
    <r>
      <rPr>
        <i/>
        <sz val="9"/>
        <rFont val="Arial"/>
        <family val="2"/>
        <charset val="204"/>
      </rPr>
      <t xml:space="preserve">
Демонтаж</t>
    </r>
  </si>
  <si>
    <t>2056,22
2042,35</t>
  </si>
  <si>
    <t>13,87
4,75</t>
  </si>
  <si>
    <t>14
5</t>
  </si>
  <si>
    <t>169</t>
  </si>
  <si>
    <r>
      <t>ФЕРм08-03-575-01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</si>
  <si>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Прибор или аппарат (Автоматический выключатель)
(шт)</t>
    </r>
    <r>
      <rPr>
        <i/>
        <sz val="7"/>
        <rFont val="Arial"/>
        <family val="2"/>
        <charset val="204"/>
      </rPr>
      <t xml:space="preserve">
ИНДЕКС К ПОЗИЦИИ:
ФЕРм08-03-575-01 Индекс 1 квартал 2020 г. к ФЕРм08-03-575-01 ОЗП=26,09; ЗПМ=26,09; МАТ=20,45
НР (193 руб.): 95% от ФОТ
СП (132 руб.): 65% от ФОТ</t>
    </r>
  </si>
  <si>
    <r>
      <t>ФЕРм08-03-575-01
Приказ Минстроя России от 30.12.2016 №1039/пр</t>
    </r>
    <r>
      <rPr>
        <i/>
        <sz val="9"/>
        <rFont val="Arial"/>
        <family val="2"/>
        <charset val="204"/>
      </rPr>
      <t xml:space="preserve">
Демонтаж</t>
    </r>
  </si>
  <si>
    <t>202,9
202,9</t>
  </si>
  <si>
    <t>170</t>
  </si>
  <si>
    <r>
      <t>ФЕРм08-01-053-01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</si>
  <si>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Трансформатор тока напряжением: до 10 кВ
(шт)</t>
    </r>
    <r>
      <rPr>
        <i/>
        <sz val="7"/>
        <rFont val="Arial"/>
        <family val="2"/>
        <charset val="204"/>
      </rPr>
      <t xml:space="preserve">
ИНДЕКС К ПОЗИЦИИ:
ФЕРм08-01-053-01 Индекс 1 квартал 2020 г. к ФЕРм08-01-053-01 ОЗП=26,09; ЭМ=7,32; ЗПМ=26,09; МАТ=17,69
НР (1281 руб.): 95% от ФОТ
СП (876 руб.): 65% от ФОТ</t>
    </r>
  </si>
  <si>
    <r>
      <t>ФЕРм08-01-053-01
Приказ Минстроя России от 30.12.2016 №1039/пр</t>
    </r>
    <r>
      <rPr>
        <i/>
        <sz val="9"/>
        <rFont val="Arial"/>
        <family val="2"/>
        <charset val="204"/>
      </rPr>
      <t xml:space="preserve">
Демонтаж</t>
    </r>
  </si>
  <si>
    <t>476,9
426,99</t>
  </si>
  <si>
    <t>49,91
22,46</t>
  </si>
  <si>
    <t>150
67</t>
  </si>
  <si>
    <t>171</t>
  </si>
  <si>
    <r>
      <t>ФЕРм08-01-068-01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</si>
  <si>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Шина сборная - одна полоса в фазе, медная или алюминиевая сечением: до 250 мм2
(100 м)</t>
    </r>
    <r>
      <rPr>
        <i/>
        <sz val="7"/>
        <rFont val="Arial"/>
        <family val="2"/>
        <charset val="204"/>
      </rPr>
      <t xml:space="preserve">
ИНДЕКС К ПОЗИЦИИ:
ФЕРм08-01-068-01 Индекс 1 квартал 2020 г. к ФЕРм08-01-068-01 ОЗП=26,09; ЭМ=14,34; ЗПМ=26,09; МАТ=8,27
НР (6334 руб.): 95% от ФОТ
СП (4334 руб.): 65% от ФОТ</t>
    </r>
  </si>
  <si>
    <t>16075,69
13176,75</t>
  </si>
  <si>
    <t>2065,82
1637,41</t>
  </si>
  <si>
    <t>930
737</t>
  </si>
  <si>
    <t>172</t>
  </si>
  <si>
    <t>Монтаж</t>
  </si>
  <si>
    <t>173</t>
  </si>
  <si>
    <r>
      <t>Трансформатор силовой, автотрансформатор или масляный реактор, масса: до 3 т
(шт)</t>
    </r>
    <r>
      <rPr>
        <i/>
        <sz val="7"/>
        <rFont val="Arial"/>
        <family val="2"/>
        <charset val="204"/>
      </rPr>
      <t xml:space="preserve">
ИНДЕКС К ПОЗИЦИИ:
ФЕРм08-01-062-02 Индекс 1 квартал 2020 г. к ФЕРм08-01-062-02 ОЗП=26,09; ЭМ=8,28; ЗПМ=26,09; МАТ=16,52
НР (10164 руб.): 95% от ФОТ
СП (6954 руб.): 65% от ФОТ</t>
    </r>
  </si>
  <si>
    <t>26675,3
7554,62</t>
  </si>
  <si>
    <t>7358,6
3144,37</t>
  </si>
  <si>
    <t>7359
3144</t>
  </si>
  <si>
    <t>Трансформатор ТМГ 630/6-11 УХЛ1
(1 шт)</t>
  </si>
  <si>
    <r>
      <t>174</t>
    </r>
    <r>
      <rPr>
        <b/>
        <i/>
        <sz val="9"/>
        <rFont val="Arial"/>
        <family val="2"/>
        <charset val="204"/>
      </rPr>
      <t xml:space="preserve">
О</t>
    </r>
  </si>
  <si>
    <t>175</t>
  </si>
  <si>
    <r>
      <t>Предохранитель
(шт)</t>
    </r>
    <r>
      <rPr>
        <i/>
        <sz val="7"/>
        <rFont val="Arial"/>
        <family val="2"/>
        <charset val="204"/>
      </rPr>
      <t xml:space="preserve">
ИНДЕКС К ПОЗИЦИИ:
ФЕРм08-01-061-01 Индекс 1 квартал 2020 г. к ФЕРм08-01-061-01 ОЗП=26,09; ЭМ=7,33; ЗПМ=26,09; МАТ=8,59
НР (855 руб.): 95% от ФОТ
СП (585 руб.): 65% от ФОТ</t>
    </r>
  </si>
  <si>
    <t>435,96
283,6</t>
  </si>
  <si>
    <t>35,62
16,18</t>
  </si>
  <si>
    <t>107
49</t>
  </si>
  <si>
    <t>176</t>
  </si>
  <si>
    <r>
      <t>Предохранитель ПКТ-103-6-100-31.5-У3
(шт.)</t>
    </r>
    <r>
      <rPr>
        <i/>
        <sz val="7"/>
        <rFont val="Arial"/>
        <family val="2"/>
        <charset val="204"/>
      </rPr>
      <t xml:space="preserve">
МАТ=3328/1,2</t>
    </r>
  </si>
  <si>
    <r>
      <t>2773,33</t>
    </r>
    <r>
      <rPr>
        <b/>
        <i/>
        <sz val="6"/>
        <rFont val="Arial"/>
        <family val="2"/>
        <charset val="204"/>
      </rPr>
      <t xml:space="preserve">
3328/1,2</t>
    </r>
  </si>
  <si>
    <t>177</t>
  </si>
  <si>
    <r>
      <t>ФЕРм08-03-521-31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</si>
  <si>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Рубильник на плите с приводом, устанавливаемый на металлическом основании, трехполюсный на ток до 1600 А
(шт)</t>
    </r>
    <r>
      <rPr>
        <i/>
        <sz val="7"/>
        <rFont val="Arial"/>
        <family val="2"/>
        <charset val="204"/>
      </rPr>
      <t xml:space="preserve">
ИНДЕКС К ПОЗИЦИИ:
ФЕРм08-03-521-31 Индекс 1 квартал 2020 г. к ФЕРм08-03-521-31 ОЗП=26,09; ЭМ=6,44; ЗПМ=26,09; МАТ=9,54
НР (2779 руб.): 95% от ФОТ
СП (1901 руб.): 65% от ФОТ</t>
    </r>
  </si>
  <si>
    <t>3281,59
2917,64</t>
  </si>
  <si>
    <t>20,41
6,78</t>
  </si>
  <si>
    <t>20
7</t>
  </si>
  <si>
    <t>178</t>
  </si>
  <si>
    <r>
      <t>Разъединитель РЕ19-41-31140 1000А
(шт.)</t>
    </r>
    <r>
      <rPr>
        <i/>
        <sz val="7"/>
        <rFont val="Arial"/>
        <family val="2"/>
        <charset val="204"/>
      </rPr>
      <t xml:space="preserve">
МАТ=19107/1,2</t>
    </r>
  </si>
  <si>
    <r>
      <t>15922,5</t>
    </r>
    <r>
      <rPr>
        <b/>
        <i/>
        <sz val="6"/>
        <rFont val="Arial"/>
        <family val="2"/>
        <charset val="204"/>
      </rPr>
      <t xml:space="preserve">
19107/1,2</t>
    </r>
  </si>
  <si>
    <t>179</t>
  </si>
  <si>
    <r>
      <t>Прибор или аппарат
(шт)</t>
    </r>
    <r>
      <rPr>
        <i/>
        <sz val="7"/>
        <rFont val="Arial"/>
        <family val="2"/>
        <charset val="204"/>
      </rPr>
      <t xml:space="preserve">
ИНДЕКС К ПОЗИЦИИ:
ФЕРм08-03-575-01 Индекс 1 квартал 2020 г. к ФЕРм08-03-575-01 ОЗП=26,09; ЗПМ=26,09; МАТ=20,45
НР (276 руб.): 95% от ФОТ
СП (189 руб.): 65% от ФОТ</t>
    </r>
  </si>
  <si>
    <t>298,04
289,86</t>
  </si>
  <si>
    <t>180</t>
  </si>
  <si>
    <r>
      <t>Выключатель автоматический трехполюсный ВА88-43 1000А 50кА электронный расцепитель МР211
(шт.)</t>
    </r>
    <r>
      <rPr>
        <i/>
        <sz val="7"/>
        <rFont val="Arial"/>
        <family val="2"/>
        <charset val="204"/>
      </rPr>
      <t xml:space="preserve">
МАТ=98726/1,2</t>
    </r>
  </si>
  <si>
    <r>
      <t>82271,67</t>
    </r>
    <r>
      <rPr>
        <b/>
        <i/>
        <sz val="6"/>
        <rFont val="Arial"/>
        <family val="2"/>
        <charset val="204"/>
      </rPr>
      <t xml:space="preserve">
98726/1,2</t>
    </r>
  </si>
  <si>
    <t>181</t>
  </si>
  <si>
    <r>
      <t>Трансформатор тока напряжением: до 10 кВ
(шт)</t>
    </r>
    <r>
      <rPr>
        <i/>
        <sz val="7"/>
        <rFont val="Arial"/>
        <family val="2"/>
        <charset val="204"/>
      </rPr>
      <t xml:space="preserve">
ИНДЕКС К ПОЗИЦИИ:
ФЕРм08-01-053-01 Индекс 1 квартал 2020 г. к ФЕРм08-01-053-01 ОЗП=26,09; ЭМ=7,32; ЗПМ=26,09; МАТ=17,69
НР (1830 руб.): 95% от ФОТ
СП (1252 руб.): 65% от ФОТ</t>
    </r>
  </si>
  <si>
    <t>821,03
609,98</t>
  </si>
  <si>
    <t>71,3
32,09</t>
  </si>
  <si>
    <t>214
96</t>
  </si>
  <si>
    <t>182</t>
  </si>
  <si>
    <r>
      <t>ТТ Т-0,66-4-0,5S-5ВА-1000/5 У3
(шт.)</t>
    </r>
    <r>
      <rPr>
        <i/>
        <sz val="7"/>
        <rFont val="Arial"/>
        <family val="2"/>
        <charset val="204"/>
      </rPr>
      <t xml:space="preserve">
МАТ=1967/1,2</t>
    </r>
  </si>
  <si>
    <r>
      <t>1639,17</t>
    </r>
    <r>
      <rPr>
        <b/>
        <i/>
        <sz val="6"/>
        <rFont val="Arial"/>
        <family val="2"/>
        <charset val="204"/>
      </rPr>
      <t xml:space="preserve">
1967/1,2</t>
    </r>
  </si>
  <si>
    <t>183</t>
  </si>
  <si>
    <r>
      <t>ФЕРм08-01-068-02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</si>
  <si>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Шина сборная - одна полоса в фазе, медная или алюминиевая сечением: до 500 мм2
(100 м)</t>
    </r>
    <r>
      <rPr>
        <i/>
        <sz val="7"/>
        <rFont val="Arial"/>
        <family val="2"/>
        <charset val="204"/>
      </rPr>
      <t xml:space="preserve">
ИНДЕКС К ПОЗИЦИИ:
ФЕРм08-01-068-02 Индекс 1 квартал 2020 г. к ФЕРм08-01-068-02 ОЗП=26,09; ЭМ=13,43; ЗПМ=26,09; МАТ=9,28
НР (7921 руб.): 95% от ФОТ
СП (5420 руб.): 65% от ФОТ</t>
    </r>
  </si>
  <si>
    <t>20815,49
16188,58</t>
  </si>
  <si>
    <t>3071,58
2339,49</t>
  </si>
  <si>
    <t>1382
1053</t>
  </si>
  <si>
    <t>Шина АДЗТ 80*60
(м)</t>
  </si>
  <si>
    <r>
      <t>184</t>
    </r>
    <r>
      <rPr>
        <b/>
        <i/>
        <sz val="9"/>
        <rFont val="Arial"/>
        <family val="2"/>
        <charset val="204"/>
      </rPr>
      <t xml:space="preserve">
О</t>
    </r>
  </si>
  <si>
    <t>185</t>
  </si>
  <si>
    <r>
      <t>ФЕРп01-02-002-02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</si>
  <si>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Трансформатор силовой трехфазный масляный двухобмоточный напряжением: до 11 кВ, мощностью до 1,6 МВА
(шт)</t>
    </r>
    <r>
      <rPr>
        <i/>
        <sz val="7"/>
        <rFont val="Arial"/>
        <family val="2"/>
        <charset val="204"/>
      </rPr>
      <t xml:space="preserve">
ИНДЕКС К ПОЗИЦИИ:
ФЕРп01-02-002-02 Индекс 1 квартал 2020 г. к ФЕРп01-02-002-02 ОЗП=26,09
НР (2374 руб.): 65% от ФОТ
СП (1461 руб.): 40% от ФОТ</t>
    </r>
  </si>
  <si>
    <t>3652,34
3652,34</t>
  </si>
  <si>
    <t>186</t>
  </si>
  <si>
    <r>
      <t>ФЕРп01-03-002-07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</si>
  <si>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Выключатель трехполюсный напряжением до 1 кВ с: электромагнитным, тепловым или комбинированным расцепителем, номинальный ток до 1000 А
(шт)</t>
    </r>
    <r>
      <rPr>
        <i/>
        <sz val="7"/>
        <rFont val="Arial"/>
        <family val="2"/>
        <charset val="204"/>
      </rPr>
      <t xml:space="preserve">
ИНДЕКС К ПОЗИЦИИ:
ФЕРп01-03-002-07 Индекс 1 квартал 2020 г. к ФЕРп01-03-002-07 ОЗП=26,09
НР (717 руб.): 65% от ФОТ
СП (441 руб.): 40% от ФОТ</t>
    </r>
  </si>
  <si>
    <t>1103,09
1103,09</t>
  </si>
  <si>
    <t>187</t>
  </si>
  <si>
    <r>
      <t>ФЕРп01-11-024-01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</si>
  <si>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Фазировка электрической линии или трансформатора с сетью напряжением: до 1 кВ
(шт)</t>
    </r>
    <r>
      <rPr>
        <i/>
        <sz val="7"/>
        <rFont val="Arial"/>
        <family val="2"/>
        <charset val="204"/>
      </rPr>
      <t xml:space="preserve">
ИНДЕКС К ПОЗИЦИИ:
ФЕРп01-11-024-01 Индекс 1 квартал 2020 г. к ФЕРп01-11-024-01 ОЗП=26,09
НР (534 руб.): 65% от ФОТ
СП (329 руб.): 40% от ФОТ</t>
    </r>
  </si>
  <si>
    <t>273,95
273,95</t>
  </si>
  <si>
    <t>Раздел 11. Строительство ВЛ-10 кВ отпайка от опоры № 36 ф. 15 ПС ОПХ с. Малиновка ул. Центральная протяженностью 0,300 км (заявитель: Новатор МУП)  (ПИР, СМР)</t>
  </si>
  <si>
    <t>188</t>
  </si>
  <si>
    <t>189</t>
  </si>
  <si>
    <t>190</t>
  </si>
  <si>
    <r>
      <t>Развозка конструкций и материалов опор ВЛ 0,38-10 кВ по трассе: одностоечных железобетонных опор
(шт)</t>
    </r>
    <r>
      <rPr>
        <i/>
        <sz val="7"/>
        <rFont val="Arial"/>
        <family val="2"/>
        <charset val="204"/>
      </rPr>
      <t xml:space="preserve">
ИНДЕКС К ПОЗИЦИИ:
ФЕР33-04-016-02 Индекс 1 квартал 2020 г. к ФЕР33-04-016-02 ОЗП=26,09; ЭМ=9,02; ЗПМ=26,09
НР (7316 руб.): 105% от ФОТ
СП (4181 руб.): 60% от ФОТ</t>
    </r>
  </si>
  <si>
    <r>
      <t>26</t>
    </r>
    <r>
      <rPr>
        <i/>
        <sz val="7"/>
        <rFont val="Arial"/>
        <family val="2"/>
        <charset val="204"/>
      </rPr>
      <t xml:space="preserve">
11+6*2+1*3</t>
    </r>
  </si>
  <si>
    <t>10730
4396</t>
  </si>
  <si>
    <t>191</t>
  </si>
  <si>
    <t>192</t>
  </si>
  <si>
    <r>
      <t>Развозка конструкций и материалов опор ВЛ 0,38-10 кВ по трассе: материалов оснастки сложных опор
(шт)</t>
    </r>
    <r>
      <rPr>
        <i/>
        <sz val="7"/>
        <rFont val="Arial"/>
        <family val="2"/>
        <charset val="204"/>
      </rPr>
      <t xml:space="preserve">
ИНДЕКС К ПОЗИЦИИ:
ФЕР33-04-016-06 Индекс 1 квартал 2020 г. к ФЕР33-04-016-06 ОЗП=26,09; ЭМ=9,52; ЗПМ=26,09
НР (901 руб.): 105% от ФОТ
СП (515 руб.): 60% от ФОТ</t>
    </r>
  </si>
  <si>
    <r>
      <t>7</t>
    </r>
    <r>
      <rPr>
        <i/>
        <sz val="7"/>
        <rFont val="Arial"/>
        <family val="2"/>
        <charset val="204"/>
      </rPr>
      <t xml:space="preserve">
6+1</t>
    </r>
  </si>
  <si>
    <t>839
394</t>
  </si>
  <si>
    <t>193</t>
  </si>
  <si>
    <t>194</t>
  </si>
  <si>
    <r>
      <t>Установка железобетонных опор ВЛ 0,38; 6-10 кВ с траверсами без приставок: одностоечных с одним подкосом
(шт)</t>
    </r>
    <r>
      <rPr>
        <i/>
        <sz val="7"/>
        <rFont val="Arial"/>
        <family val="2"/>
        <charset val="204"/>
      </rPr>
      <t xml:space="preserve">
ИНДЕКС К ПОЗИЦИИ:
ФЕР33-04-003-02 Индекс 1 квартал 2020 г. к ФЕР33-04-003-02 ОЗП=26,09; ЭМ=7,4; ЗПМ=26,09; МАТ=7,29
НР (16129 руб.): 105% от ФОТ
СП (9217 руб.): 60% от ФОТ</t>
    </r>
  </si>
  <si>
    <t>12608
4104</t>
  </si>
  <si>
    <t>195</t>
  </si>
  <si>
    <r>
      <t>ФЕР33-04-003-03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</si>
  <si>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железобетонных опор ВЛ 0,38; 6-10 кВ с траверсами без приставок: одностоечных с двумя подкосами
(шт)</t>
    </r>
    <r>
      <rPr>
        <i/>
        <sz val="7"/>
        <rFont val="Arial"/>
        <family val="2"/>
        <charset val="204"/>
      </rPr>
      <t xml:space="preserve">
ИНДЕКС К ПОЗИЦИИ:
ФЕР33-04-003-03 Индекс 1 квартал 2020 г. к ФЕР33-04-003-03 ОЗП=26,09; ЭМ=7,4; ЗПМ=26,09; МАТ=7,29
НР (4172 руб.): 105% от ФОТ
СП (2384 руб.): 60% от ФОТ</t>
    </r>
  </si>
  <si>
    <t>6514,16
2799,2</t>
  </si>
  <si>
    <t>3382,47
1095,78</t>
  </si>
  <si>
    <t>3382
1096</t>
  </si>
  <si>
    <t>196</t>
  </si>
  <si>
    <t>197</t>
  </si>
  <si>
    <r>
      <t>Узел крепления подкоса У-1
(шт)</t>
    </r>
    <r>
      <rPr>
        <i/>
        <sz val="7"/>
        <rFont val="Arial"/>
        <family val="2"/>
        <charset val="204"/>
      </rPr>
      <t xml:space="preserve">
МАТ=897,17/1,18</t>
    </r>
  </si>
  <si>
    <r>
      <t>8</t>
    </r>
    <r>
      <rPr>
        <b/>
        <i/>
        <sz val="7"/>
        <rFont val="Arial"/>
        <family val="2"/>
        <charset val="204"/>
      </rPr>
      <t xml:space="preserve">
6+1*2</t>
    </r>
  </si>
  <si>
    <r>
      <t>760,31</t>
    </r>
    <r>
      <rPr>
        <b/>
        <i/>
        <sz val="6"/>
        <rFont val="Arial"/>
        <family val="2"/>
        <charset val="204"/>
      </rPr>
      <t xml:space="preserve">
897,17/1,18</t>
    </r>
  </si>
  <si>
    <t>198</t>
  </si>
  <si>
    <t>199</t>
  </si>
  <si>
    <r>
      <t>0,4561</t>
    </r>
    <r>
      <rPr>
        <i/>
        <sz val="7"/>
        <rFont val="Arial"/>
        <family val="2"/>
        <charset val="204"/>
      </rPr>
      <t xml:space="preserve">
((22,3+1,9)*11+(18,8+6,7)*6+(3,9+33)*1)/1000</t>
    </r>
  </si>
  <si>
    <t>200</t>
  </si>
  <si>
    <r>
      <t>Установка стальных: сварных траверс порталов массой до 0,2 т
(т)</t>
    </r>
    <r>
      <rPr>
        <i/>
        <sz val="7"/>
        <rFont val="Arial"/>
        <family val="2"/>
        <charset val="204"/>
      </rPr>
      <t xml:space="preserve">
ИНДЕКС К ПОЗИЦИИ:
ФЕР33-02-013-05 Индекс 1 квартал 2020 г. к ФЕР33-02-013-05 ОЗП=26,09; ЭМ=6,48; ЗПМ=26,09; МАТ=6,46
НР (2935 руб.): 105% от ФОТ
СП (1677 руб.): 60% от ФОТ</t>
    </r>
  </si>
  <si>
    <r>
      <t>0,2022</t>
    </r>
    <r>
      <rPr>
        <i/>
        <sz val="7"/>
        <rFont val="Arial"/>
        <family val="2"/>
        <charset val="204"/>
      </rPr>
      <t xml:space="preserve">
(0*42,5{1,5м}+0*52,92{2м}+0*64,16{2,5м}+2*101,1{3м}+0*114,58{3,5м}+0*134,99{4м})/1000</t>
    </r>
  </si>
  <si>
    <t>2778
820</t>
  </si>
  <si>
    <t>201</t>
  </si>
  <si>
    <t>202</t>
  </si>
  <si>
    <t>203</t>
  </si>
  <si>
    <t>204</t>
  </si>
  <si>
    <r>
      <t>Подвеска проводов ВЛ 6-10 кВ в ненаселенной местности сечением: свыше 35 мм2 с помощью механизмов
(км)</t>
    </r>
    <r>
      <rPr>
        <i/>
        <sz val="7"/>
        <rFont val="Arial"/>
        <family val="2"/>
        <charset val="204"/>
      </rPr>
      <t xml:space="preserve">
ИНДЕКС К ПОЗИЦИИ:
ФЕР33-04-009-02 Индекс 1 квартал 2020 г. к ФЕР33-04-009-02 ОЗП=26,09; ЭМ=8,67; ЗПМ=26,09; МАТ=6,23
НР (16394 руб.): 105% от ФОТ
СП (9368 руб.): 60% от ФОТ</t>
    </r>
  </si>
  <si>
    <r>
      <t>0,9</t>
    </r>
    <r>
      <rPr>
        <i/>
        <sz val="7"/>
        <rFont val="Arial"/>
        <family val="2"/>
        <charset val="204"/>
      </rPr>
      <t xml:space="preserve">
1/1000*900</t>
    </r>
  </si>
  <si>
    <t>9911
4630</t>
  </si>
  <si>
    <t>205</t>
  </si>
  <si>
    <r>
      <t>ФЕР33-04-009-10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</si>
  <si>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При увеличении количества опор на 1 км ВЛ добавлять: к расценке 33-04-009-02
(шт)</t>
    </r>
    <r>
      <rPr>
        <i/>
        <sz val="7"/>
        <rFont val="Arial"/>
        <family val="2"/>
        <charset val="204"/>
      </rPr>
      <t xml:space="preserve">
ИНДЕКС К ПОЗИЦИИ:
ФЕР33-04-009-10 Индекс 1 квартал 2020 г. к ФЕР33-04-009-10 ОЗП=26,09; ЭМ=7,8; ЗПМ=26,09; МАТ=6,2
НР (5740 руб.): 105% от ФОТ
СП (3280 руб.): 60% от ФОТ</t>
    </r>
  </si>
  <si>
    <r>
      <t>9</t>
    </r>
    <r>
      <rPr>
        <i/>
        <sz val="7"/>
        <rFont val="Arial"/>
        <family val="2"/>
        <charset val="204"/>
      </rPr>
      <t xml:space="preserve">
11+6+1-9</t>
    </r>
  </si>
  <si>
    <t>3050,01
426,83</t>
  </si>
  <si>
    <t>392,42
168,8</t>
  </si>
  <si>
    <t>3532
1519</t>
  </si>
  <si>
    <t>206</t>
  </si>
  <si>
    <r>
      <t>2,822</t>
    </r>
    <r>
      <rPr>
        <i/>
        <sz val="7"/>
        <rFont val="Arial"/>
        <family val="2"/>
        <charset val="204"/>
      </rPr>
      <t xml:space="preserve">
округл(900*3*1,045/1000;3)</t>
    </r>
  </si>
  <si>
    <t>207</t>
  </si>
  <si>
    <t>208</t>
  </si>
  <si>
    <t>209</t>
  </si>
  <si>
    <t>210</t>
  </si>
  <si>
    <t>211</t>
  </si>
  <si>
    <t>212</t>
  </si>
  <si>
    <r>
      <t>Проводник заземляющий открыто по строительным основаниям: из круглой стали диаметром 12 мм
(100 м)</t>
    </r>
    <r>
      <rPr>
        <i/>
        <sz val="7"/>
        <rFont val="Arial"/>
        <family val="2"/>
        <charset val="204"/>
      </rPr>
      <t xml:space="preserve">
ИНДЕКС К ПОЗИЦИИ:
ФЕРм08-02-472-09 Индекс 1 квартал 2020 г. к ФЕРм08-02-472-09 ОЗП=26,09; ЭМ=6,85; ЗПМ=26,09; МАТ=2,15
НР (14925 руб.): 95% от ФОТ
СП (10212 руб.): 65% от ФОТ</t>
    </r>
  </si>
  <si>
    <r>
      <t>2,88</t>
    </r>
    <r>
      <rPr>
        <i/>
        <sz val="7"/>
        <rFont val="Arial"/>
        <family val="2"/>
        <charset val="204"/>
      </rPr>
      <t xml:space="preserve">
8*2/100*18</t>
    </r>
  </si>
  <si>
    <t>1203
358</t>
  </si>
  <si>
    <t>213</t>
  </si>
  <si>
    <r>
      <t>0,177408</t>
    </r>
    <r>
      <rPr>
        <i/>
        <sz val="7"/>
        <rFont val="Arial"/>
        <family val="2"/>
        <charset val="204"/>
      </rPr>
      <t xml:space="preserve">
0,616/1000*8*2*18</t>
    </r>
  </si>
  <si>
    <t>214</t>
  </si>
  <si>
    <r>
      <t>Заземлитель вертикальный из угловой стали размером: 50х50х5 мм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(4793 руб.): 95% от ФОТ
СП (3279 руб.): 65% от ФОТ</t>
    </r>
  </si>
  <si>
    <r>
      <t>1,8</t>
    </r>
    <r>
      <rPr>
        <i/>
        <sz val="7"/>
        <rFont val="Arial"/>
        <family val="2"/>
        <charset val="204"/>
      </rPr>
      <t xml:space="preserve">
1/10*18</t>
    </r>
  </si>
  <si>
    <t>629
224</t>
  </si>
  <si>
    <t>215</t>
  </si>
  <si>
    <r>
      <t>0,20358</t>
    </r>
    <r>
      <rPr>
        <i/>
        <sz val="7"/>
        <rFont val="Arial"/>
        <family val="2"/>
        <charset val="204"/>
      </rPr>
      <t xml:space="preserve">
3,77*3/1000*1*18</t>
    </r>
  </si>
  <si>
    <t>216</t>
  </si>
  <si>
    <r>
      <t>Измерение сопротивления растеканию тока: заземлителя
(измерение)</t>
    </r>
    <r>
      <rPr>
        <i/>
        <sz val="7"/>
        <rFont val="Arial"/>
        <family val="2"/>
        <charset val="204"/>
      </rPr>
      <t xml:space="preserve">
ИНДЕКС К ПОЗИЦИИ:
ФЕРп01-11-010-01 Индекс 1 квартал 2020 г. к ФЕРп01-11-010-01 ОЗП=26,09
НР (4864 руб.): 65% от ФОТ
СП (2993 руб.): 40% от ФОТ</t>
    </r>
  </si>
  <si>
    <t>217</t>
  </si>
  <si>
    <r>
      <t>Установка разъединителей: с помощью механизмов
(компл.)</t>
    </r>
    <r>
      <rPr>
        <i/>
        <sz val="7"/>
        <rFont val="Arial"/>
        <family val="2"/>
        <charset val="204"/>
      </rPr>
      <t xml:space="preserve">
ИНДЕКС К ПОЗИЦИИ:
ФЕР33-04-030-03 Индекс 1 квартал 2020 г. к ФЕР33-04-030-03 ОЗП=26,09; ЭМ=8,28; ЗПМ=26,09; МАТ=11,62
НР (5312 руб.): 105% от ФОТ
СП (3035 руб.): 60% от ФОТ</t>
    </r>
  </si>
  <si>
    <t>1670
713</t>
  </si>
  <si>
    <t>218</t>
  </si>
  <si>
    <r>
      <t>0,10804</t>
    </r>
    <r>
      <rPr>
        <i/>
        <sz val="7"/>
        <rFont val="Arial"/>
        <family val="2"/>
        <charset val="204"/>
      </rPr>
      <t xml:space="preserve">
(54,02)/1000*2</t>
    </r>
  </si>
  <si>
    <t>219</t>
  </si>
  <si>
    <t>220</t>
  </si>
  <si>
    <r>
      <t>Проводник заземляющий открыто по строительным основаниям: из круглой стали диаметром 12 мм
(100 м)</t>
    </r>
    <r>
      <rPr>
        <i/>
        <sz val="7"/>
        <rFont val="Arial"/>
        <family val="2"/>
        <charset val="204"/>
      </rPr>
      <t xml:space="preserve">
ИНДЕКС К ПОЗИЦИИ:
ФЕРм08-02-472-09 Индекс 1 квартал 2020 г. к ФЕРм08-02-472-09 ОЗП=26,09; ЭМ=6,85; ЗПМ=26,09; МАТ=2,15
НР (1452 руб.): 95% от ФОТ
СП (993 руб.): 65% от ФОТ</t>
    </r>
  </si>
  <si>
    <r>
      <t>0,28</t>
    </r>
    <r>
      <rPr>
        <i/>
        <sz val="7"/>
        <rFont val="Arial"/>
        <family val="2"/>
        <charset val="204"/>
      </rPr>
      <t xml:space="preserve">
(6+8)/100*2</t>
    </r>
  </si>
  <si>
    <t>117
35</t>
  </si>
  <si>
    <t>221</t>
  </si>
  <si>
    <r>
      <t>0,017248</t>
    </r>
    <r>
      <rPr>
        <i/>
        <sz val="7"/>
        <rFont val="Arial"/>
        <family val="2"/>
        <charset val="204"/>
      </rPr>
      <t xml:space="preserve">
0,616*(6+8)/1000*2</t>
    </r>
  </si>
  <si>
    <t>222</t>
  </si>
  <si>
    <r>
      <t>Заземлитель  из стали: полосовой сечением 160 мм2 (заземление РЛНД)
(100 м)</t>
    </r>
    <r>
      <rPr>
        <i/>
        <sz val="7"/>
        <rFont val="Arial"/>
        <family val="2"/>
        <charset val="204"/>
      </rPr>
      <t xml:space="preserve">
ИНДЕКС К ПОЗИЦИИ:
ФЕРм08-02-472-02 Индекс 1 квартал 2020 г. к ФЕРм08-02-472-02 ОЗП=26,09; ЭМ=7,01; ЗПМ=26,09; МАТ=1,77
НР (736 руб.): 95% от ФОТ
СП (504 руб.): 65% от ФОТ</t>
    </r>
  </si>
  <si>
    <r>
      <t>0,18</t>
    </r>
    <r>
      <rPr>
        <i/>
        <sz val="7"/>
        <rFont val="Arial"/>
        <family val="2"/>
        <charset val="204"/>
      </rPr>
      <t xml:space="preserve">
9/100*2</t>
    </r>
  </si>
  <si>
    <t>81
26</t>
  </si>
  <si>
    <t>223</t>
  </si>
  <si>
    <r>
      <t>0,02268</t>
    </r>
    <r>
      <rPr>
        <i/>
        <sz val="7"/>
        <rFont val="Arial"/>
        <family val="2"/>
        <charset val="204"/>
      </rPr>
      <t xml:space="preserve">
1,26*9/1000*2</t>
    </r>
  </si>
  <si>
    <t>224</t>
  </si>
  <si>
    <r>
      <t>Заземлитель  из угловой стали размером: 50х50х5 мм (заземление РЛНД)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(1598 руб.): 95% от ФОТ
СП (1093 руб.): 65% от ФОТ</t>
    </r>
  </si>
  <si>
    <r>
      <t>0,6</t>
    </r>
    <r>
      <rPr>
        <i/>
        <sz val="7"/>
        <rFont val="Arial"/>
        <family val="2"/>
        <charset val="204"/>
      </rPr>
      <t xml:space="preserve">
3/10*2</t>
    </r>
  </si>
  <si>
    <t>210
75</t>
  </si>
  <si>
    <t>225</t>
  </si>
  <si>
    <r>
      <t>0,06786</t>
    </r>
    <r>
      <rPr>
        <i/>
        <sz val="7"/>
        <rFont val="Arial"/>
        <family val="2"/>
        <charset val="204"/>
      </rPr>
      <t xml:space="preserve">
3,77*3/1000*3*2</t>
    </r>
  </si>
  <si>
    <t>226</t>
  </si>
  <si>
    <r>
      <t>ФЕР33-04-030-01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</si>
  <si>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Установка разрядников: с помощью механизмов
(компл.)</t>
    </r>
    <r>
      <rPr>
        <i/>
        <sz val="7"/>
        <rFont val="Arial"/>
        <family val="2"/>
        <charset val="204"/>
      </rPr>
      <t xml:space="preserve">
ИНДЕКС К ПОЗИЦИИ:
ФЕР33-04-030-01 Индекс 1 квартал 2020 г. к ФЕР33-04-030-01 ОЗП=26,09; ЭМ=7,78; ЗПМ=26,09; МАТ=10,48
НР (25309 руб.): 105% от ФОТ
СП (14462 руб.): 60% от ФОТ</t>
    </r>
  </si>
  <si>
    <r>
      <t>18</t>
    </r>
    <r>
      <rPr>
        <i/>
        <sz val="7"/>
        <rFont val="Arial"/>
        <family val="2"/>
        <charset val="204"/>
      </rPr>
      <t xml:space="preserve">
54/3</t>
    </r>
  </si>
  <si>
    <t>1755,34
991,68</t>
  </si>
  <si>
    <t>732,95
321,17</t>
  </si>
  <si>
    <t>13193
5781</t>
  </si>
  <si>
    <t>227</t>
  </si>
  <si>
    <r>
      <t>Разрядник УЗД 1.3
(шт)</t>
    </r>
    <r>
      <rPr>
        <i/>
        <sz val="7"/>
        <rFont val="Arial"/>
        <family val="2"/>
        <charset val="204"/>
      </rPr>
      <t xml:space="preserve">
МАТ=746/1,2</t>
    </r>
  </si>
  <si>
    <r>
      <t>621,67</t>
    </r>
    <r>
      <rPr>
        <b/>
        <i/>
        <sz val="6"/>
        <rFont val="Arial"/>
        <family val="2"/>
        <charset val="204"/>
      </rPr>
      <t xml:space="preserve">
746/1,2</t>
    </r>
  </si>
  <si>
    <t>228</t>
  </si>
  <si>
    <r>
      <t>ФЕР01-02-099-04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</si>
  <si>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Валка деревьев мягких пород с корня, диаметр стволов: до 28 см
(100 шт)</t>
    </r>
    <r>
      <rPr>
        <i/>
        <sz val="7"/>
        <rFont val="Arial"/>
        <family val="2"/>
        <charset val="204"/>
      </rPr>
      <t xml:space="preserve">
ИНДЕКС К ПОЗИЦИИ:
ФЕР01-02-099-04 Индекс 1 квартал 2020 г. к ФЕР01-02-099-04 ОЗП=26,09; ЗПМ=26,09
НР (707 руб.): 80% от ФОТ
СП (398 руб.): 45% от ФОТ</t>
    </r>
  </si>
  <si>
    <r>
      <t>0,35</t>
    </r>
    <r>
      <rPr>
        <i/>
        <sz val="7"/>
        <rFont val="Arial"/>
        <family val="2"/>
        <charset val="204"/>
      </rPr>
      <t xml:space="preserve">
1/100*35</t>
    </r>
  </si>
  <si>
    <t>2476,98
2476,98</t>
  </si>
  <si>
    <t>229</t>
  </si>
  <si>
    <r>
      <t>ФЕР01-02-100-02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</si>
  <si>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Трелевка древесины на расстояние до 300 м тракторами мощностью: 59 кВт (80 л.с.), диаметр стволов до 30 см
(100 шт)</t>
    </r>
    <r>
      <rPr>
        <i/>
        <sz val="7"/>
        <rFont val="Arial"/>
        <family val="2"/>
        <charset val="204"/>
      </rPr>
      <t xml:space="preserve">
ИНДЕКС К ПОЗИЦИИ:
ФЕР01-02-100-02 Индекс 1 квартал 2020 г. к ФЕР01-02-100-02 ОЗП=26,09; ЭМ=10,16; ЗПМ=26,09
НР (3286 руб.): 80% от ФОТ
СП (1849 руб.): 45% от ФОТ</t>
    </r>
  </si>
  <si>
    <t>18544,57
5775,28</t>
  </si>
  <si>
    <t>12769,29
5734,06</t>
  </si>
  <si>
    <t>4470
2007</t>
  </si>
  <si>
    <t>230</t>
  </si>
  <si>
    <t>231</t>
  </si>
  <si>
    <t>232</t>
  </si>
  <si>
    <r>
      <t>Измерение сопротивления растеканию тока: контура с диагональю до 20 м
(измерение)</t>
    </r>
    <r>
      <rPr>
        <i/>
        <sz val="7"/>
        <rFont val="Arial"/>
        <family val="2"/>
        <charset val="204"/>
      </rPr>
      <t xml:space="preserve">
ИНДЕКС К ПОЗИЦИИ:
ФЕРп01-11-010-02 Индекс 1 квартал 2020 г. к ФЕРп01-11-010-02 ОЗП=26,09
НР (718 руб.): 65% от ФОТ
СП (442 руб.): 40% от ФОТ</t>
    </r>
  </si>
  <si>
    <t>Общее заземление электроустановок разных значений и напряжений (ПУЭ п. 1.7.55)</t>
  </si>
  <si>
    <t>233</t>
  </si>
  <si>
    <r>
      <t>Разработка грунта вручную с креплениями в траншеях шириной до 2 м, глубиной: до 2 м, группа грунтов 3
(100 м3)</t>
    </r>
    <r>
      <rPr>
        <i/>
        <sz val="7"/>
        <rFont val="Arial"/>
        <family val="2"/>
        <charset val="204"/>
      </rPr>
      <t xml:space="preserve">
ИНДЕКС К ПОЗИЦИИ:
ФЕР01-02-055-03 Индекс 1 квартал 2020 г. к ФЕР01-02-055-03 ОЗП=26,09; ЗПМ=26,09
НР (486 руб.): 80% от ФОТ
СП (274 руб.): 45% от ФОТ</t>
    </r>
  </si>
  <si>
    <r>
      <t>0,0098</t>
    </r>
    <r>
      <rPr>
        <i/>
        <sz val="7"/>
        <rFont val="Arial"/>
        <family val="2"/>
        <charset val="204"/>
      </rPr>
      <t xml:space="preserve">
0,2*0,7/100*7</t>
    </r>
  </si>
  <si>
    <t>234</t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</si>
  <si>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ИНДЕКС К ПОЗИЦИИ:
ФЕРм08-02-472-02 Индекс 1 квартал 2020 г. к ФЕРм08-02-472-02 ОЗП=26,09; ЭМ=7,01; ЗПМ=26,09; МАТ=1,77
НР (286 руб.): 95% от ФОТ
СП (196 руб.): 65% от ФОТ</t>
    </r>
  </si>
  <si>
    <r>
      <t>0,07</t>
    </r>
    <r>
      <rPr>
        <i/>
        <sz val="7"/>
        <rFont val="Arial"/>
        <family val="2"/>
        <charset val="204"/>
      </rPr>
      <t xml:space="preserve">
7/100</t>
    </r>
  </si>
  <si>
    <t>32
10</t>
  </si>
  <si>
    <t>235</t>
  </si>
  <si>
    <r>
      <t>0,00882</t>
    </r>
    <r>
      <rPr>
        <i/>
        <sz val="7"/>
        <rFont val="Arial"/>
        <family val="2"/>
        <charset val="204"/>
      </rPr>
      <t xml:space="preserve">
1,26/1000*7</t>
    </r>
  </si>
  <si>
    <t>236</t>
  </si>
  <si>
    <r>
      <t>Засыпка вручную траншей, пазух котлованов и ям, группа грунтов: 2
(100 м3)</t>
    </r>
    <r>
      <rPr>
        <i/>
        <sz val="7"/>
        <rFont val="Arial"/>
        <family val="2"/>
        <charset val="204"/>
      </rPr>
      <t xml:space="preserve">
ИНДЕКС К ПОЗИЦИИ:
ФЕР01-02-061-02 Индекс 1 квартал 2020 г. к ФЕР01-02-061-02 ОЗП=26,09; ЗПМ=26,09
НР (152 руб.): 80% от ФОТ
СП (86 руб.): 45% от ФОТ</t>
    </r>
  </si>
  <si>
    <t>Раздел 12. Строительство МТП 25/10/0,4 с. Малиновка ул. Центральная (заявитель: Новатор МУП)  (ПИР, СМР)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</si>
  <si>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</si>
  <si>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</si>
  <si>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</si>
  <si>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</si>
  <si>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</si>
  <si>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</si>
  <si>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</si>
  <si>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</si>
  <si>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</si>
  <si>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</si>
  <si>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</si>
  <si>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</si>
  <si>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</si>
  <si>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</si>
  <si>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</si>
  <si>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МТП-25/10/0,4 согласно опросного листа
(1 шт)</t>
  </si>
  <si>
    <r>
      <t>252</t>
    </r>
    <r>
      <rPr>
        <b/>
        <i/>
        <sz val="9"/>
        <rFont val="Arial"/>
        <family val="2"/>
        <charset val="204"/>
      </rPr>
      <t xml:space="preserve">
О</t>
    </r>
  </si>
  <si>
    <t>Раздел 13. Строительство ВЛ-0,4 кВ Ф-1 МТП 25/10/0,4 с. Малиновка ул. Центральная протяженностью 0,320 км (ПИР, СМР)</t>
  </si>
  <si>
    <t>253</t>
  </si>
  <si>
    <r>
      <t>Развозка конструкций и материалов опор ВЛ 0,38-10 кВ по трассе: одностоечных железобетонных опор
(шт)</t>
    </r>
    <r>
      <rPr>
        <i/>
        <sz val="7"/>
        <rFont val="Arial"/>
        <family val="2"/>
        <charset val="204"/>
      </rPr>
      <t xml:space="preserve">
ИНДЕКС К ПОЗИЦИИ:
ФЕР33-04-016-02 Индекс 1 квартал 2020 г. к ФЕР33-04-016-02 ОЗП=26,09; ЭМ=9,02; ЗПМ=26,09
НР (3939 руб.): 105% от ФОТ
СП (2251 руб.): 60% от ФОТ</t>
    </r>
  </si>
  <si>
    <r>
      <t>14</t>
    </r>
    <r>
      <rPr>
        <i/>
        <sz val="7"/>
        <rFont val="Arial"/>
        <family val="2"/>
        <charset val="204"/>
      </rPr>
      <t xml:space="preserve">
7+2*2+1*3</t>
    </r>
  </si>
  <si>
    <t>5778
2367</t>
  </si>
  <si>
    <t>254</t>
  </si>
  <si>
    <r>
      <t>Развозка конструкций и материалов опор ВЛ 0,38-10 кВ по трассе: материалов оснастки одностоечных опор
(шт)</t>
    </r>
    <r>
      <rPr>
        <i/>
        <sz val="7"/>
        <rFont val="Arial"/>
        <family val="2"/>
        <charset val="204"/>
      </rPr>
      <t xml:space="preserve">
ИНДЕКС К ПОЗИЦИИ:
ФЕР33-04-016-05 Индекс 1 квартал 2020 г. к ФЕР33-04-016-05 ОЗП=26,09; ЭМ=9,52; ЗПМ=26,09
НР (769 руб.): 105% от ФОТ
СП (439 руб.): 60% от ФОТ</t>
    </r>
  </si>
  <si>
    <t>733
345</t>
  </si>
  <si>
    <t>255</t>
  </si>
  <si>
    <r>
      <t>Развозка конструкций и материалов опор ВЛ 0,38-10 кВ по трассе: материалов оснастки сложных опор
(шт)</t>
    </r>
    <r>
      <rPr>
        <i/>
        <sz val="7"/>
        <rFont val="Arial"/>
        <family val="2"/>
        <charset val="204"/>
      </rPr>
      <t xml:space="preserve">
ИНДЕКС К ПОЗИЦИИ:
ФЕР33-04-016-06 Индекс 1 квартал 2020 г. к ФЕР33-04-016-06 ОЗП=26,09; ЭМ=9,52; ЗПМ=26,09
НР (386 руб.): 105% от ФОТ
СП (221 руб.): 60% от ФОТ</t>
    </r>
  </si>
  <si>
    <r>
      <t>3</t>
    </r>
    <r>
      <rPr>
        <i/>
        <sz val="7"/>
        <rFont val="Arial"/>
        <family val="2"/>
        <charset val="204"/>
      </rPr>
      <t xml:space="preserve">
2+1</t>
    </r>
  </si>
  <si>
    <t>359
169</t>
  </si>
  <si>
    <t>256</t>
  </si>
  <si>
    <r>
      <t>Установка железобетонных опор ВЛ 0,38; 6-10 кВ с траверсами без приставок: одностоечных
(шт)</t>
    </r>
    <r>
      <rPr>
        <i/>
        <sz val="7"/>
        <rFont val="Arial"/>
        <family val="2"/>
        <charset val="204"/>
      </rPr>
      <t xml:space="preserve">
ИНДЕКС К ПОЗИЦИИ:
ФЕР33-04-003-01 Индекс 1 квартал 2020 г. к ФЕР33-04-003-01 ОЗП=26,09; ЭМ=7,4; ЗПМ=26,09; МАТ=7,29
НР (8786 руб.): 105% от ФОТ
СП (5021 руб.): 60% от ФОТ</t>
    </r>
  </si>
  <si>
    <t>6244
2055</t>
  </si>
  <si>
    <t>257</t>
  </si>
  <si>
    <t>258</t>
  </si>
  <si>
    <t>259</t>
  </si>
  <si>
    <t>260</t>
  </si>
  <si>
    <r>
      <t>4</t>
    </r>
    <r>
      <rPr>
        <b/>
        <i/>
        <sz val="7"/>
        <rFont val="Arial"/>
        <family val="2"/>
        <charset val="204"/>
      </rPr>
      <t xml:space="preserve">
2+2</t>
    </r>
  </si>
  <si>
    <t>261</t>
  </si>
  <si>
    <t>262</t>
  </si>
  <si>
    <t>263</t>
  </si>
  <si>
    <t>264</t>
  </si>
  <si>
    <t>265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</si>
  <si>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(9117 руб.): 105% от ФОТ
СП (5210 руб.): 60% от ФОТ</t>
    </r>
  </si>
  <si>
    <r>
      <t>0,32</t>
    </r>
    <r>
      <rPr>
        <i/>
        <sz val="7"/>
        <rFont val="Arial"/>
        <family val="2"/>
        <charset val="204"/>
      </rPr>
      <t xml:space="preserve">
1/1000*(320)</t>
    </r>
  </si>
  <si>
    <t>7525
3332</t>
  </si>
  <si>
    <t>266</t>
  </si>
  <si>
    <r>
      <t>0,334</t>
    </r>
    <r>
      <rPr>
        <i/>
        <sz val="7"/>
        <rFont val="Arial"/>
        <family val="2"/>
        <charset val="204"/>
      </rPr>
      <t xml:space="preserve">
округл(320*1,045/1000;3)</t>
    </r>
  </si>
  <si>
    <t>267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</si>
  <si>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(148 руб.): 100% от ФОТ
СП (96 руб.): 65% от ФОТ</t>
    </r>
  </si>
  <si>
    <r>
      <t>0,167</t>
    </r>
    <r>
      <rPr>
        <i/>
        <sz val="7"/>
        <rFont val="Arial"/>
        <family val="2"/>
        <charset val="204"/>
      </rPr>
      <t xml:space="preserve">
(1/2*0,1*334) / 100</t>
    </r>
  </si>
  <si>
    <t>61
19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</si>
  <si>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</si>
  <si>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</si>
  <si>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</si>
  <si>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</si>
  <si>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</si>
  <si>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</si>
  <si>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</si>
  <si>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</si>
  <si>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</si>
  <si>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</si>
  <si>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r>
      <t>0,07</t>
    </r>
    <r>
      <rPr>
        <i/>
        <sz val="7"/>
        <rFont val="Arial"/>
        <family val="2"/>
        <charset val="204"/>
      </rPr>
      <t xml:space="preserve">
1/100*7</t>
    </r>
  </si>
  <si>
    <t>278</t>
  </si>
  <si>
    <t>279</t>
  </si>
  <si>
    <t>Раздел 14. Реконструкция ВЛ-10 кВ ф5 ПС "Федоровка" - РП-10/6 с.Мичуринское - ВЛ-10 кВ ф11 ПС "Федоровка", с.Мичуринское с совместной подвеской провода ВЛ-0,4 кВ, протяженностью 0,105 км и установкой укоса (Инв. № HB036261) (заявитель: Черкашин Е.Г.) (СМР)</t>
  </si>
  <si>
    <t>280</t>
  </si>
  <si>
    <t>281</t>
  </si>
  <si>
    <t>282</t>
  </si>
  <si>
    <t>283</t>
  </si>
  <si>
    <t>284</t>
  </si>
  <si>
    <t>285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</si>
  <si>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(2991 руб.): 105% от ФОТ
СП (1709 руб.): 60% от ФОТ</t>
    </r>
  </si>
  <si>
    <r>
      <t>0,105</t>
    </r>
    <r>
      <rPr>
        <i/>
        <sz val="7"/>
        <rFont val="Arial"/>
        <family val="2"/>
        <charset val="204"/>
      </rPr>
      <t xml:space="preserve">
1/1000*(105)</t>
    </r>
  </si>
  <si>
    <t>2469
1093</t>
  </si>
  <si>
    <t>286</t>
  </si>
  <si>
    <r>
      <t>0,11</t>
    </r>
    <r>
      <rPr>
        <i/>
        <sz val="7"/>
        <rFont val="Arial"/>
        <family val="2"/>
        <charset val="204"/>
      </rPr>
      <t xml:space="preserve">
округл(105*1,045/1000;3)</t>
    </r>
  </si>
  <si>
    <t>287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</si>
  <si>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(48 руб.): 100% от ФОТ
СП (31 руб.): 65% от ФОТ</t>
    </r>
  </si>
  <si>
    <r>
      <t>0,055</t>
    </r>
    <r>
      <rPr>
        <i/>
        <sz val="7"/>
        <rFont val="Arial"/>
        <family val="2"/>
        <charset val="204"/>
      </rPr>
      <t xml:space="preserve">
(1/2*0,1*110) / 100</t>
    </r>
  </si>
  <si>
    <t>20
6</t>
  </si>
  <si>
    <t>288</t>
  </si>
  <si>
    <t>289</t>
  </si>
  <si>
    <t>290</t>
  </si>
  <si>
    <t>291</t>
  </si>
  <si>
    <t>292</t>
  </si>
  <si>
    <t>293</t>
  </si>
  <si>
    <t>294</t>
  </si>
  <si>
    <t>295</t>
  </si>
  <si>
    <t>Раздел 15. Строительство ВЛ-0,4 кВ отпайка от опоры №22 Ф-4 ТП-1384 с. Мичуринское    протяженностью 0,060 км (заявитель: Грицкевич А.А.) (ПИР, СМР)</t>
  </si>
  <si>
    <t>296</t>
  </si>
  <si>
    <r>
      <t>Развозка конструкций и материалов опор ВЛ 0,38-10 кВ по трассе: одностоечных железобетонных опор
(шт)</t>
    </r>
    <r>
      <rPr>
        <i/>
        <sz val="7"/>
        <rFont val="Arial"/>
        <family val="2"/>
        <charset val="204"/>
      </rPr>
      <t xml:space="preserve">
ИНДЕКС К ПОЗИЦИИ:
ФЕР33-04-016-02 Индекс 1 квартал 2020 г. к ФЕР33-04-016-02 ОЗП=26,09; ЭМ=9,02; ЗПМ=26,09
НР (1406 руб.): 105% от ФОТ
СП (803 руб.): 60% от ФОТ</t>
    </r>
  </si>
  <si>
    <r>
      <t>5</t>
    </r>
    <r>
      <rPr>
        <i/>
        <sz val="7"/>
        <rFont val="Arial"/>
        <family val="2"/>
        <charset val="204"/>
      </rPr>
      <t xml:space="preserve">
1+2*2</t>
    </r>
  </si>
  <si>
    <t>2064
845</t>
  </si>
  <si>
    <t>297</t>
  </si>
  <si>
    <r>
      <t>Развозка конструкций и материалов опор ВЛ 0,38-10 кВ по трассе: материалов оснастки одностоечных опор
(шт)</t>
    </r>
    <r>
      <rPr>
        <i/>
        <sz val="7"/>
        <rFont val="Arial"/>
        <family val="2"/>
        <charset val="204"/>
      </rPr>
      <t xml:space="preserve">
ИНДЕКС К ПОЗИЦИИ:
ФЕР33-04-016-05 Индекс 1 квартал 2020 г. к ФЕР33-04-016-05 ОЗП=26,09; ЭМ=9,52; ЗПМ=26,09
НР (109 руб.): 105% от ФОТ
СП (62 руб.): 60% от ФОТ</t>
    </r>
  </si>
  <si>
    <t>105
49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</si>
  <si>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</si>
  <si>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</si>
  <si>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</si>
  <si>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</si>
  <si>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</si>
  <si>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</si>
  <si>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</si>
  <si>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</si>
  <si>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</si>
  <si>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(1709 руб.): 105% от ФОТ
СП (977 руб.): 60% от ФОТ</t>
    </r>
  </si>
  <si>
    <r>
      <t>0,06</t>
    </r>
    <r>
      <rPr>
        <i/>
        <sz val="7"/>
        <rFont val="Arial"/>
        <family val="2"/>
        <charset val="204"/>
      </rPr>
      <t xml:space="preserve">
1/1000*(60)</t>
    </r>
  </si>
  <si>
    <t>1411
625</t>
  </si>
  <si>
    <t>307</t>
  </si>
  <si>
    <r>
      <t>0,063</t>
    </r>
    <r>
      <rPr>
        <i/>
        <sz val="7"/>
        <rFont val="Arial"/>
        <family val="2"/>
        <charset val="204"/>
      </rPr>
      <t xml:space="preserve">
округл(60*1,045/1000;3)</t>
    </r>
  </si>
  <si>
    <t>308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</si>
  <si>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(28 руб.): 100% от ФОТ
СП (18 руб.): 65% от ФОТ</t>
    </r>
  </si>
  <si>
    <r>
      <t>0,0315</t>
    </r>
    <r>
      <rPr>
        <i/>
        <sz val="7"/>
        <rFont val="Arial"/>
        <family val="2"/>
        <charset val="204"/>
      </rPr>
      <t xml:space="preserve">
(1/2*0,1*63) / 100</t>
    </r>
  </si>
  <si>
    <t>12
4</t>
  </si>
  <si>
    <t>309</t>
  </si>
  <si>
    <t>310</t>
  </si>
  <si>
    <t>311</t>
  </si>
  <si>
    <t>312</t>
  </si>
  <si>
    <t>313</t>
  </si>
  <si>
    <t>314</t>
  </si>
  <si>
    <t>315</t>
  </si>
  <si>
    <t>316</t>
  </si>
  <si>
    <t>Зеленые насаждения</t>
  </si>
  <si>
    <t>317</t>
  </si>
  <si>
    <r>
      <t>ФЕР47-01-108-01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</si>
  <si>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Обрезка и прореживание крон деревьев: при диаметре ствола до 250 мм, количеством срезов 15-20
(шт)</t>
    </r>
    <r>
      <rPr>
        <i/>
        <sz val="7"/>
        <rFont val="Arial"/>
        <family val="2"/>
        <charset val="204"/>
      </rPr>
      <t xml:space="preserve">
ИНДЕКС К ПОЗИЦИИ:
ФЕР47-01-108-01 Индекс 1 квартал 2020 г. к ФЕР47-01-108-01 ОЗП=26,09; ЗПМ=26,09
НР (856 руб.): 115% от ФОТ
СП (670 руб.): 90% от ФОТ</t>
    </r>
  </si>
  <si>
    <t>243,16
243,16</t>
  </si>
  <si>
    <t>318</t>
  </si>
  <si>
    <t>Раздел 16. Строительство ВЛ-0,4 кВ отпайка от опоры №9 Ф-1 ТП-1087 с. Краснореченское,    протяженностью 0,160 км (заявитель: Гибадулин К.О.) (ПИР, СМР)</t>
  </si>
  <si>
    <t>319</t>
  </si>
  <si>
    <r>
      <t>14</t>
    </r>
    <r>
      <rPr>
        <i/>
        <sz val="7"/>
        <rFont val="Arial"/>
        <family val="2"/>
        <charset val="204"/>
      </rPr>
      <t xml:space="preserve">
7*2</t>
    </r>
  </si>
  <si>
    <t>320</t>
  </si>
  <si>
    <t>321</t>
  </si>
  <si>
    <r>
      <t>Установка железобетонных опор ВЛ 0,38; 6-10 кВ с траверсами без приставок: одностоечных с одним подкосом
(шт)</t>
    </r>
    <r>
      <rPr>
        <i/>
        <sz val="7"/>
        <rFont val="Arial"/>
        <family val="2"/>
        <charset val="204"/>
      </rPr>
      <t xml:space="preserve">
ИНДЕКС К ПОЗИЦИИ:
ФЕР33-04-003-02 Индекс 1 квартал 2020 г. к ФЕР33-04-003-02 ОЗП=26,09; ЭМ=7,4; ЗПМ=26,09; МАТ=7,29
НР (18819 руб.): 105% от ФОТ
СП (10754 руб.): 60% от ФОТ</t>
    </r>
  </si>
  <si>
    <t>14709
4789</t>
  </si>
  <si>
    <t>322</t>
  </si>
  <si>
    <t>323</t>
  </si>
  <si>
    <t>324</t>
  </si>
  <si>
    <t>325</t>
  </si>
  <si>
    <t>326</t>
  </si>
  <si>
    <t>327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</si>
  <si>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(4558 руб.): 105% от ФОТ
СП (2605 руб.): 60% от ФОТ</t>
    </r>
  </si>
  <si>
    <r>
      <t>0,16</t>
    </r>
    <r>
      <rPr>
        <i/>
        <sz val="7"/>
        <rFont val="Arial"/>
        <family val="2"/>
        <charset val="204"/>
      </rPr>
      <t xml:space="preserve">
1/1000*(160)</t>
    </r>
  </si>
  <si>
    <t>3762
1666</t>
  </si>
  <si>
    <t>328</t>
  </si>
  <si>
    <r>
      <t>0,167</t>
    </r>
    <r>
      <rPr>
        <i/>
        <sz val="7"/>
        <rFont val="Arial"/>
        <family val="2"/>
        <charset val="204"/>
      </rPr>
      <t xml:space="preserve">
округл(160*1,045/1000;3)</t>
    </r>
  </si>
  <si>
    <t>329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</si>
  <si>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(74 руб.): 100% от ФОТ
СП (48 руб.): 65% от ФОТ</t>
    </r>
  </si>
  <si>
    <r>
      <t>0,0835</t>
    </r>
    <r>
      <rPr>
        <i/>
        <sz val="7"/>
        <rFont val="Arial"/>
        <family val="2"/>
        <charset val="204"/>
      </rPr>
      <t xml:space="preserve">
(1/2*0,1*167) / 100</t>
    </r>
  </si>
  <si>
    <t>31
10</t>
  </si>
  <si>
    <t>330</t>
  </si>
  <si>
    <t>331</t>
  </si>
  <si>
    <t>332</t>
  </si>
  <si>
    <t>333</t>
  </si>
  <si>
    <t>334</t>
  </si>
  <si>
    <t>335</t>
  </si>
  <si>
    <t>336</t>
  </si>
  <si>
    <t>337</t>
  </si>
  <si>
    <t>Раздел 17. Строительство ВЛ-0,4 кВ от опоры №1 Ф-новый ТП-1700 с.Тополево протяженностью 0,210 км  (заявитель: Зазулинский С.М.)  (ПИР, СМР)</t>
  </si>
  <si>
    <t>338</t>
  </si>
  <si>
    <r>
      <t>Развозка конструкций и материалов опор ВЛ 0,38-10 кВ по трассе: одностоечных железобетонных опор
(шт)</t>
    </r>
    <r>
      <rPr>
        <i/>
        <sz val="7"/>
        <rFont val="Arial"/>
        <family val="2"/>
        <charset val="204"/>
      </rPr>
      <t xml:space="preserve">
ИНДЕКС К ПОЗИЦИИ:
ФЕР33-04-016-02 Индекс 1 квартал 2020 г. к ФЕР33-04-016-02 ОЗП=26,09; ЭМ=9,02; ЗПМ=26,09
НР (2533 руб.): 105% от ФОТ
СП (1447 руб.): 60% от ФОТ</t>
    </r>
  </si>
  <si>
    <r>
      <t>9</t>
    </r>
    <r>
      <rPr>
        <i/>
        <sz val="7"/>
        <rFont val="Arial"/>
        <family val="2"/>
        <charset val="204"/>
      </rPr>
      <t xml:space="preserve">
5+2*2</t>
    </r>
  </si>
  <si>
    <t>3714
1522</t>
  </si>
  <si>
    <t>339</t>
  </si>
  <si>
    <r>
      <t>Развозка конструкций и материалов опор ВЛ 0,38-10 кВ по трассе: материалов оснастки одностоечных опор
(шт)</t>
    </r>
    <r>
      <rPr>
        <i/>
        <sz val="7"/>
        <rFont val="Arial"/>
        <family val="2"/>
        <charset val="204"/>
      </rPr>
      <t xml:space="preserve">
ИНДЕКС К ПОЗИЦИИ:
ФЕР33-04-016-05 Индекс 1 квартал 2020 г. к ФЕР33-04-016-05 ОЗП=26,09; ЭМ=9,52; ЗПМ=26,09
НР (549 руб.): 105% от ФОТ
СП (314 руб.): 60% от ФОТ</t>
    </r>
  </si>
  <si>
    <t>524
247</t>
  </si>
  <si>
    <t>340</t>
  </si>
  <si>
    <t>341</t>
  </si>
  <si>
    <r>
      <t>Установка железобетонных опор ВЛ 0,38; 6-10 кВ с траверсами без приставок: одностоечных
(шт)</t>
    </r>
    <r>
      <rPr>
        <i/>
        <sz val="7"/>
        <rFont val="Arial"/>
        <family val="2"/>
        <charset val="204"/>
      </rPr>
      <t xml:space="preserve">
ИНДЕКС К ПОЗИЦИИ:
ФЕР33-04-003-01 Индекс 1 квартал 2020 г. к ФЕР33-04-003-01 ОЗП=26,09; ЭМ=7,4; ЗПМ=26,09; МАТ=7,29
НР (6276 руб.): 105% от ФОТ
СП (3586 руб.): 60% от ФОТ</t>
    </r>
  </si>
  <si>
    <t>4460
1468</t>
  </si>
  <si>
    <t>342</t>
  </si>
  <si>
    <t>343</t>
  </si>
  <si>
    <t>344</t>
  </si>
  <si>
    <t>345</t>
  </si>
  <si>
    <t>346</t>
  </si>
  <si>
    <t>347</t>
  </si>
  <si>
    <t>348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</si>
  <si>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(6126 руб.): 105% от ФОТ
СП (3500 руб.): 60% от ФОТ</t>
    </r>
  </si>
  <si>
    <r>
      <t>0,215</t>
    </r>
    <r>
      <rPr>
        <i/>
        <sz val="7"/>
        <rFont val="Arial"/>
        <family val="2"/>
        <charset val="204"/>
      </rPr>
      <t xml:space="preserve">
1/1000*(215)</t>
    </r>
  </si>
  <si>
    <t>5056
2239</t>
  </si>
  <si>
    <t>349</t>
  </si>
  <si>
    <r>
      <t>0,225</t>
    </r>
    <r>
      <rPr>
        <i/>
        <sz val="7"/>
        <rFont val="Arial"/>
        <family val="2"/>
        <charset val="204"/>
      </rPr>
      <t xml:space="preserve">
округл(215*1,045/1000;3)</t>
    </r>
  </si>
  <si>
    <t>350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</si>
  <si>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(100 руб.): 100% от ФОТ
СП (65 руб.): 65% от ФОТ</t>
    </r>
  </si>
  <si>
    <r>
      <t>0,1125</t>
    </r>
    <r>
      <rPr>
        <i/>
        <sz val="7"/>
        <rFont val="Arial"/>
        <family val="2"/>
        <charset val="204"/>
      </rPr>
      <t xml:space="preserve">
(1/2*0,1*225) / 100</t>
    </r>
  </si>
  <si>
    <t>351</t>
  </si>
  <si>
    <t>352</t>
  </si>
  <si>
    <t>353</t>
  </si>
  <si>
    <t>354</t>
  </si>
  <si>
    <t>355</t>
  </si>
  <si>
    <t>356</t>
  </si>
  <si>
    <t>357</t>
  </si>
  <si>
    <t>358</t>
  </si>
  <si>
    <t>Раздел 18. Строительство ВЛ-0,4 кВ Ф-новый ТП-1491 с.Вятское, совместной подвеской в пролетах опор ВЛ-10 кВ, протяженностью 0,100 км  (заявитель: Аникеева Н.В.) (СМР)</t>
  </si>
  <si>
    <t>359</t>
  </si>
  <si>
    <t>360</t>
  </si>
  <si>
    <t>361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</si>
  <si>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(2849 руб.): 105% от ФОТ
СП (1628 руб.): 60% от ФОТ</t>
    </r>
  </si>
  <si>
    <r>
      <t>0,1</t>
    </r>
    <r>
      <rPr>
        <i/>
        <sz val="7"/>
        <rFont val="Arial"/>
        <family val="2"/>
        <charset val="204"/>
      </rPr>
      <t xml:space="preserve">
1/1000*(100)</t>
    </r>
  </si>
  <si>
    <t>2352
1041</t>
  </si>
  <si>
    <t>362</t>
  </si>
  <si>
    <r>
      <t>0,105</t>
    </r>
    <r>
      <rPr>
        <i/>
        <sz val="7"/>
        <rFont val="Arial"/>
        <family val="2"/>
        <charset val="204"/>
      </rPr>
      <t xml:space="preserve">
округл(100*1,045/1000;3)</t>
    </r>
  </si>
  <si>
    <t>363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</si>
  <si>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(47 руб.): 100% от ФОТ
СП (31 руб.): 65% от ФОТ</t>
    </r>
  </si>
  <si>
    <r>
      <t>0,0525</t>
    </r>
    <r>
      <rPr>
        <i/>
        <sz val="7"/>
        <rFont val="Arial"/>
        <family val="2"/>
        <charset val="204"/>
      </rPr>
      <t xml:space="preserve">
(1/2*0,1*105) / 100</t>
    </r>
  </si>
  <si>
    <t>19
6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</si>
  <si>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</si>
  <si>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</si>
  <si>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</si>
  <si>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</si>
  <si>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</si>
  <si>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</si>
  <si>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</si>
  <si>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</si>
  <si>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</si>
  <si>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r>
      <t>Обрезка и прореживание крон деревьев: при диаметре ствола до 250 мм, количеством срезов 15-20
(шт)</t>
    </r>
    <r>
      <rPr>
        <i/>
        <sz val="7"/>
        <rFont val="Arial"/>
        <family val="2"/>
        <charset val="204"/>
      </rPr>
      <t xml:space="preserve">
ИНДЕКС К ПОЗИЦИИ:
ФЕР47-01-108-01 Индекс 1 квартал 2020 г. к ФЕР47-01-108-01 ОЗП=26,09; ЗПМ=26,09
НР (2853 руб.): 115% от ФОТ
СП (2233 руб.): 90% от ФОТ</t>
    </r>
  </si>
  <si>
    <t>373</t>
  </si>
  <si>
    <t>Раздел 19. Реконструкция КТП-1491 с.Вятское (турбаза завода им.Горького) 63 Ква с установкой выключателя автоматического в РУ-0,4 кВ, 100А (Инв№HB009314)  (СМР)</t>
  </si>
  <si>
    <t>374</t>
  </si>
  <si>
    <r>
      <t>Прибор или аппарат
(шт)</t>
    </r>
    <r>
      <rPr>
        <i/>
        <sz val="7"/>
        <rFont val="Arial"/>
        <family val="2"/>
        <charset val="204"/>
      </rPr>
      <t xml:space="preserve">
ИНДЕКС К ПОЗИЦИИ:
ФЕРм08-03-575-01 Индекс 1 квартал 2020 г. к ФЕРм08-03-575-01 ОЗП=26,09; ЗПМ=26,09; МАТ=20,45
НР (281 руб.): 95% от ФОТ
СП (192 руб.): 65% от ФОТ</t>
    </r>
  </si>
  <si>
    <t>375</t>
  </si>
  <si>
    <r>
      <t>Выключатель автоматический ВА-99 125/100А 3P 25кА EKF PROxima
(шт)</t>
    </r>
    <r>
      <rPr>
        <i/>
        <sz val="7"/>
        <rFont val="Arial"/>
        <family val="2"/>
        <charset val="204"/>
      </rPr>
      <t xml:space="preserve">
МАТ=2596/1,2</t>
    </r>
  </si>
  <si>
    <r>
      <t>2163,33</t>
    </r>
    <r>
      <rPr>
        <b/>
        <i/>
        <sz val="6"/>
        <rFont val="Arial"/>
        <family val="2"/>
        <charset val="204"/>
      </rPr>
      <t xml:space="preserve">
2596/1,2</t>
    </r>
  </si>
  <si>
    <t>376</t>
  </si>
  <si>
    <t>Раздел 20. Строительство ВЛ-10 кВ в пролетах опор № 15-16 Ф-17 ПС РЦ до КТПН-400/6 г. Хабаровск, протяженностью 0,010 км  (заявители: Абраамян А.Э., Бабенко С.В.)  (СМР)</t>
  </si>
  <si>
    <t>377</t>
  </si>
  <si>
    <r>
      <t>Траверса на опоре
(шт)</t>
    </r>
    <r>
      <rPr>
        <i/>
        <sz val="7"/>
        <rFont val="Arial"/>
        <family val="2"/>
        <charset val="204"/>
      </rPr>
      <t xml:space="preserve">
ИНДЕКС К ПОЗИЦИИ:
ФЕРм08-02-305-04 Индекс 1 квартал 2020 г. к ФЕРм08-02-305-04 ОЗП=26,09; ЭМ=8,66; ЗПМ=26,09; МАТ=24,5
НР (143 руб.): 95% от ФОТ
СП (98 руб.): 65% от ФОТ</t>
    </r>
  </si>
  <si>
    <t>378</t>
  </si>
  <si>
    <t>379</t>
  </si>
  <si>
    <r>
      <t>Установка железобетонных опор ВЛ 0,38; 6-10 кВ с траверсами без приставок: одностоечных с одним подкосом
(шт)</t>
    </r>
    <r>
      <rPr>
        <i/>
        <sz val="7"/>
        <rFont val="Arial"/>
        <family val="2"/>
        <charset val="204"/>
      </rPr>
      <t xml:space="preserve">
ИНДЕКС К ПОЗИЦИИ:
ФЕР33-04-003-02 Индекс 1 квартал 2020 г. к ФЕР33-04-003-02 ОЗП=26,09; ЭМ=7,4; ЗПМ=26,09; МАТ=7,29
НР (2636 руб.): 105% от ФОТ
СП (1506 руб.): 60% от ФОТ</t>
    </r>
  </si>
  <si>
    <t>380</t>
  </si>
  <si>
    <t>381</t>
  </si>
  <si>
    <t>382</t>
  </si>
  <si>
    <r>
      <t>0,0255</t>
    </r>
    <r>
      <rPr>
        <i/>
        <sz val="7"/>
        <rFont val="Arial"/>
        <family val="2"/>
        <charset val="204"/>
      </rPr>
      <t xml:space="preserve">
((22,3+1,9)*0+(18,8+6,7)*1+(3,9+33)*0)/1000</t>
    </r>
  </si>
  <si>
    <t>383</t>
  </si>
  <si>
    <r>
      <t>Присоединение к зажимам жил проводов или кабелей сечением: до 70 мм2
(100 шт)</t>
    </r>
    <r>
      <rPr>
        <i/>
        <sz val="7"/>
        <rFont val="Arial"/>
        <family val="2"/>
        <charset val="204"/>
      </rPr>
      <t xml:space="preserve">
ИНДЕКС К ПОЗИЦИИ:
ФЕРм08-02-144-05 Индекс 1 квартал 2020 г. к ФЕРм08-02-144-05 ОЗП=26,09; ЗПМ=26,09; МАТ=26,08
НР (227 руб.): 95% от ФОТ
СП (155 руб.): 65% от ФОТ</t>
    </r>
  </si>
  <si>
    <r>
      <t>0,06</t>
    </r>
    <r>
      <rPr>
        <i/>
        <sz val="7"/>
        <rFont val="Arial"/>
        <family val="2"/>
        <charset val="204"/>
      </rPr>
      <t xml:space="preserve">
1/100*3*2</t>
    </r>
  </si>
  <si>
    <t>384</t>
  </si>
  <si>
    <t>385</t>
  </si>
  <si>
    <r>
      <t>Подвеска проводов ВЛ 6-10 кВ в ненаселенной местности сечением: свыше 35 мм2 с помощью механизмов
(км)</t>
    </r>
    <r>
      <rPr>
        <i/>
        <sz val="7"/>
        <rFont val="Arial"/>
        <family val="2"/>
        <charset val="204"/>
      </rPr>
      <t xml:space="preserve">
ИНДЕКС К ПОЗИЦИИ:
ФЕР33-04-009-02 Индекс 1 квартал 2020 г. к ФЕР33-04-009-02 ОЗП=26,09; ЭМ=8,67; ЗПМ=26,09; МАТ=6,23
НР (179 руб.): 105% от ФОТ
СП (102 руб.): 60% от ФОТ</t>
    </r>
  </si>
  <si>
    <t>386</t>
  </si>
  <si>
    <r>
      <t>ФССЦ-21.2.01.01-0049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</si>
  <si>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Провода самонесущие изолированные для воздушных линий электропередачи с алюминиевыми жилами марки: СИП-3 1х70-20
(1000 м)</t>
    </r>
    <r>
      <rPr>
        <i/>
        <sz val="7"/>
        <rFont val="Arial"/>
        <family val="2"/>
        <charset val="204"/>
      </rPr>
      <t xml:space="preserve">
ИНДЕКС К ПОЗИЦИИ:
ФССЦ-21.2.01.01-0049 Индекс 1 квартал 2020 г. к ФССЦ-21.2.01.01-0049 МАТ=5,74</t>
    </r>
  </si>
  <si>
    <t>387</t>
  </si>
  <si>
    <t>388</t>
  </si>
  <si>
    <t>389</t>
  </si>
  <si>
    <t>390</t>
  </si>
  <si>
    <t>391</t>
  </si>
  <si>
    <t>392</t>
  </si>
  <si>
    <r>
      <t>Проводник заземляющий открыто по строительным основаниям: из круглой стали диаметром 12 мм
(100 м)</t>
    </r>
    <r>
      <rPr>
        <i/>
        <sz val="7"/>
        <rFont val="Arial"/>
        <family val="2"/>
        <charset val="204"/>
      </rPr>
      <t xml:space="preserve">
ИНДЕКС К ПОЗИЦИИ:
ФЕРм08-02-472-09 Индекс 1 квартал 2020 г. к ФЕРм08-02-472-09 ОЗП=26,09; ЭМ=6,85; ЗПМ=26,09; МАТ=2,15
НР (813 руб.): 95% от ФОТ
СП (556 руб.): 65% от ФОТ</t>
    </r>
  </si>
  <si>
    <r>
      <t>0,16</t>
    </r>
    <r>
      <rPr>
        <i/>
        <sz val="7"/>
        <rFont val="Arial"/>
        <family val="2"/>
        <charset val="204"/>
      </rPr>
      <t xml:space="preserve">
8*2/100*1</t>
    </r>
  </si>
  <si>
    <t>67
20</t>
  </si>
  <si>
    <t>393</t>
  </si>
  <si>
    <r>
      <t>0,009856</t>
    </r>
    <r>
      <rPr>
        <i/>
        <sz val="7"/>
        <rFont val="Arial"/>
        <family val="2"/>
        <charset val="204"/>
      </rPr>
      <t xml:space="preserve">
0,616/1000*8*2*1</t>
    </r>
  </si>
  <si>
    <t>394</t>
  </si>
  <si>
    <r>
      <t>Заземлитель вертикальный из угловой стали размером: 50х50х5 мм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(260 руб.): 95% от ФОТ
СП (178 руб.): 65% от ФОТ</t>
    </r>
  </si>
  <si>
    <r>
      <t>0,1</t>
    </r>
    <r>
      <rPr>
        <i/>
        <sz val="7"/>
        <rFont val="Arial"/>
        <family val="2"/>
        <charset val="204"/>
      </rPr>
      <t xml:space="preserve">
1/10*1</t>
    </r>
  </si>
  <si>
    <t>395</t>
  </si>
  <si>
    <r>
      <t>0,01131</t>
    </r>
    <r>
      <rPr>
        <i/>
        <sz val="7"/>
        <rFont val="Arial"/>
        <family val="2"/>
        <charset val="204"/>
      </rPr>
      <t xml:space="preserve">
3,77*3/1000*1*1</t>
    </r>
  </si>
  <si>
    <t>396</t>
  </si>
  <si>
    <r>
      <t>Измерение сопротивления растеканию тока: заземлителя
(измерение)</t>
    </r>
    <r>
      <rPr>
        <i/>
        <sz val="7"/>
        <rFont val="Arial"/>
        <family val="2"/>
        <charset val="204"/>
      </rPr>
      <t xml:space="preserve">
ИНДЕКС К ПОЗИЦИИ:
ФЕРп01-11-010-01 Индекс 1 квартал 2020 г. к ФЕРп01-11-010-01 ОЗП=26,09
НР (265 руб.): 65% от ФОТ
СП (163 руб.): 40% от ФОТ</t>
    </r>
  </si>
  <si>
    <t>397</t>
  </si>
  <si>
    <r>
      <t>Установка разъединителей: с помощью механизмов
(компл.)</t>
    </r>
    <r>
      <rPr>
        <i/>
        <sz val="7"/>
        <rFont val="Arial"/>
        <family val="2"/>
        <charset val="204"/>
      </rPr>
      <t xml:space="preserve">
ИНДЕКС К ПОЗИЦИИ:
ФЕР33-04-030-03 Индекс 1 квартал 2020 г. к ФЕР33-04-030-03 ОЗП=26,09; ЭМ=8,28; ЗПМ=26,09; МАТ=11,62
НР (5208 руб.): 105% от ФОТ
СП (2976 руб.): 60% от ФОТ</t>
    </r>
  </si>
  <si>
    <t>398</t>
  </si>
  <si>
    <t>399</t>
  </si>
  <si>
    <t>400</t>
  </si>
  <si>
    <r>
      <t>Проводник заземляющий открыто по строительным основаниям: из круглой стали диаметром 12 мм
(100 м)</t>
    </r>
    <r>
      <rPr>
        <i/>
        <sz val="7"/>
        <rFont val="Arial"/>
        <family val="2"/>
        <charset val="204"/>
      </rPr>
      <t xml:space="preserve">
ИНДЕКС К ПОЗИЦИИ:
ФЕРм08-02-472-09 Индекс 1 квартал 2020 г. к ФЕРм08-02-472-09 ОЗП=26,09; ЭМ=6,85; ЗПМ=26,09; МАТ=2,15
НР (1423 руб.): 95% от ФОТ
СП (974 руб.): 65% от ФОТ</t>
    </r>
  </si>
  <si>
    <t>401</t>
  </si>
  <si>
    <t>402</t>
  </si>
  <si>
    <r>
      <t>Заземлитель  из стали: полосовой сечением 160 мм2 (заземление РЛНД)
(100 м)</t>
    </r>
    <r>
      <rPr>
        <i/>
        <sz val="7"/>
        <rFont val="Arial"/>
        <family val="2"/>
        <charset val="204"/>
      </rPr>
      <t xml:space="preserve">
ИНДЕКС К ПОЗИЦИИ:
ФЕРм08-02-472-02 Индекс 1 квартал 2020 г. к ФЕРм08-02-472-02 ОЗП=26,09; ЭМ=7,01; ЗПМ=26,09; МАТ=1,77
НР (721 руб.): 95% от ФОТ
СП (493 руб.): 65% от ФОТ</t>
    </r>
  </si>
  <si>
    <t>403</t>
  </si>
  <si>
    <t>404</t>
  </si>
  <si>
    <r>
      <t>Заземлитель  из угловой стали размером: 50х50х5 мм (заземление РЛНД)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(1567 руб.): 95% от ФОТ
СП (1072 руб.): 65% от ФОТ</t>
    </r>
  </si>
  <si>
    <t>405</t>
  </si>
  <si>
    <t>406</t>
  </si>
  <si>
    <r>
      <t>Установка разрядников: с помощью механизмов
(компл.)</t>
    </r>
    <r>
      <rPr>
        <i/>
        <sz val="7"/>
        <rFont val="Arial"/>
        <family val="2"/>
        <charset val="204"/>
      </rPr>
      <t xml:space="preserve">
ИНДЕКС К ПОЗИЦИИ:
ФЕР33-04-030-01 Индекс 1 квартал 2020 г. к ФЕР33-04-030-01 ОЗП=26,09; ЭМ=7,78; ЗПМ=26,09; МАТ=10,48
НР (1379 руб.): 105% от ФОТ
СП (788 руб.): 60% от ФОТ</t>
    </r>
  </si>
  <si>
    <t>733
321</t>
  </si>
  <si>
    <t>407</t>
  </si>
  <si>
    <t>408</t>
  </si>
  <si>
    <t>409</t>
  </si>
  <si>
    <r>
      <t>Измерение сопротивления растеканию тока: контура с диагональю до 20 м
(измерение)</t>
    </r>
    <r>
      <rPr>
        <i/>
        <sz val="7"/>
        <rFont val="Arial"/>
        <family val="2"/>
        <charset val="204"/>
      </rPr>
      <t xml:space="preserve">
ИНДЕКС К ПОЗИЦИИ:
ФЕРп01-11-010-02 Индекс 1 квартал 2020 г. к ФЕРп01-11-010-02 ОЗП=26,09
НР (352 руб.): 65% от ФОТ
СП (216 руб.): 40% от ФОТ</t>
    </r>
  </si>
  <si>
    <t>410</t>
  </si>
  <si>
    <r>
      <t>Разработка грунта вручную с креплениями в траншеях шириной до 2 м, глубиной: до 2 м, группа грунтов 3
(100 м3)</t>
    </r>
    <r>
      <rPr>
        <i/>
        <sz val="7"/>
        <rFont val="Arial"/>
        <family val="2"/>
        <charset val="204"/>
      </rPr>
      <t xml:space="preserve">
ИНДЕКС К ПОЗИЦИИ:
ФЕР01-02-055-03 Индекс 1 квартал 2020 г. к ФЕР01-02-055-03 ОЗП=26,09; ЗПМ=26,09
НР (477 руб.): 80% от ФОТ
СП (268 руб.): 45% от ФОТ</t>
    </r>
  </si>
  <si>
    <t>411</t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</si>
  <si>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ИНДЕКС К ПОЗИЦИИ:
ФЕРм08-02-472-02 Индекс 1 квартал 2020 г. к ФЕРм08-02-472-02 ОЗП=26,09; ЭМ=7,01; ЗПМ=26,09; МАТ=1,77
НР (280 руб.): 95% от ФОТ
СП (192 руб.): 65% от ФОТ</t>
    </r>
  </si>
  <si>
    <t>412</t>
  </si>
  <si>
    <t>413</t>
  </si>
  <si>
    <r>
      <t>Засыпка вручную траншей, пазух котлованов и ям, группа грунтов: 2
(100 м3)</t>
    </r>
    <r>
      <rPr>
        <i/>
        <sz val="7"/>
        <rFont val="Arial"/>
        <family val="2"/>
        <charset val="204"/>
      </rPr>
      <t xml:space="preserve">
ИНДЕКС К ПОЗИЦИИ:
ФЕР01-02-061-02 Индекс 1 квартал 2020 г. к ФЕР01-02-061-02 ОЗП=26,09; ЗПМ=26,09
НР (149 руб.): 80% от ФОТ
СП (84 руб.): 45% от ФОТ</t>
    </r>
  </si>
  <si>
    <t>Раздел 21. Реконструкция ВЛ-6 кВ оп.№4 ф-17 ПС РЦ г. Хабаровск  с установкой укоса к опоре №15 (Инв. №HB036852) (заявители: Абраамян А.Э., Бабенко С.В.) (СМР)</t>
  </si>
  <si>
    <t>414</t>
  </si>
  <si>
    <r>
      <t>Установка железобетонных опор ВЛ 0,38; 6-10 кВ с траверсами без приставок: одностоечных
(шт)</t>
    </r>
    <r>
      <rPr>
        <i/>
        <sz val="7"/>
        <rFont val="Arial"/>
        <family val="2"/>
        <charset val="204"/>
      </rPr>
      <t xml:space="preserve">
ИНДЕКС К ПОЗИЦИИ:
ФЕР33-04-003-01 Индекс 1 квартал 2020 г. к ФЕР33-04-003-01 ОЗП=26,09; ЭМ=7,4; ЗПМ=26,09; МАТ=7,29
НР (1231 руб.): 105% от ФОТ
СП (703 руб.): 60% от ФОТ</t>
    </r>
  </si>
  <si>
    <t>415</t>
  </si>
  <si>
    <t>416</t>
  </si>
  <si>
    <t>Раздел 22. Строительство КТПН-проходная 400/6/0,4 г. Хабаровск  (ПИР, СМР)</t>
  </si>
  <si>
    <t>417</t>
  </si>
  <si>
    <r>
      <t>Разработка грунта вручную с креплениями в траншеях шириной до 2 м, глубиной: до 2 м, группа грунтов 3
(100 м3)</t>
    </r>
    <r>
      <rPr>
        <i/>
        <sz val="7"/>
        <rFont val="Arial"/>
        <family val="2"/>
        <charset val="204"/>
      </rPr>
      <t xml:space="preserve">
ИНДЕКС К ПОЗИЦИИ:
ФЕР01-02-055-03 Индекс 1 квартал 2020 г. к ФЕР01-02-055-03 ОЗП=26,09; ЗПМ=26,09
НР (1458 руб.): 80% от ФОТ
СП (820 руб.): 45% от ФОТ</t>
    </r>
  </si>
  <si>
    <t>418</t>
  </si>
  <si>
    <r>
      <t>Заземлитель горизонтальный из стали: полосовой сечением 160 мм2
(100 м)</t>
    </r>
    <r>
      <rPr>
        <i/>
        <sz val="7"/>
        <rFont val="Arial"/>
        <family val="2"/>
        <charset val="204"/>
      </rPr>
      <t xml:space="preserve">
ИНДЕКС К ПОЗИЦИИ:
ФЕРм08-02-472-02 Индекс 1 квартал 2020 г. к ФЕРм08-02-472-02 ОЗП=26,09; ЭМ=7,01; ЗПМ=26,09; МАТ=1,77
НР (961 руб.): 95% от ФОТ
СП (658 руб.): 65% от ФОТ</t>
    </r>
  </si>
  <si>
    <t>419</t>
  </si>
  <si>
    <t>420</t>
  </si>
  <si>
    <r>
      <t>Заземлитель вертикальный из угловой стали размером: 50х50х5 мм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(2089 руб.): 95% от ФОТ
СП (1429 руб.): 65% от ФОТ</t>
    </r>
  </si>
  <si>
    <t>421</t>
  </si>
  <si>
    <t>422</t>
  </si>
  <si>
    <r>
      <t>Засыпка вручную траншей, пазух котлованов и ям, группа грунтов: 2
(100 м3)</t>
    </r>
    <r>
      <rPr>
        <i/>
        <sz val="7"/>
        <rFont val="Arial"/>
        <family val="2"/>
        <charset val="204"/>
      </rPr>
      <t xml:space="preserve">
ИНДЕКС К ПОЗИЦИИ:
ФЕР01-02-061-02 Индекс 1 квартал 2020 г. к ФЕР01-02-061-02 ОЗП=26,09; ЗПМ=26,09
НР (457 руб.): 80% от ФОТ
СП (257 руб.): 45% от ФОТ</t>
    </r>
  </si>
  <si>
    <t>423</t>
  </si>
  <si>
    <r>
      <t>ФЕР08-01-002-03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</si>
  <si>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Устройство основания под фундаменты: гравийного
(м3)</t>
    </r>
    <r>
      <rPr>
        <i/>
        <sz val="7"/>
        <rFont val="Arial"/>
        <family val="2"/>
        <charset val="204"/>
      </rPr>
      <t xml:space="preserve">
ИНДЕКС К ПОЗИЦИИ:
ФЕР08-01-002-03 Индекс 1 квартал 2020 г. к ФЕР08-01-002-03 ОЗП=26,09; ЭМ=8,38; ЗПМ=26,09; МАТ=14,46
НР (9694 руб.): 122% от ФОТ
СП (6357 руб.): 80% от ФОТ</t>
    </r>
  </si>
  <si>
    <r>
      <t>11,71875</t>
    </r>
    <r>
      <rPr>
        <i/>
        <sz val="7"/>
        <rFont val="Arial"/>
        <family val="2"/>
        <charset val="204"/>
      </rPr>
      <t xml:space="preserve">
15/1,28</t>
    </r>
  </si>
  <si>
    <t>950,16
533,02</t>
  </si>
  <si>
    <t>411,79
145,06</t>
  </si>
  <si>
    <t>4826
1700</t>
  </si>
  <si>
    <t>424</t>
  </si>
  <si>
    <r>
      <t>ФССЦ-02.2.04.03-0003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</si>
  <si>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Смесь песчано-гравийная природная
(м3)</t>
    </r>
    <r>
      <rPr>
        <i/>
        <sz val="7"/>
        <rFont val="Arial"/>
        <family val="2"/>
        <charset val="204"/>
      </rPr>
      <t xml:space="preserve">
ИНДЕКС К ПОЗИЦИИ:
ФССЦ-02.2.04.03-0003 Индекс 1 квартал 2020 г. к ФССЦ-02.2.04.03-0003 МАТ=13,49</t>
    </r>
  </si>
  <si>
    <t>425</t>
  </si>
  <si>
    <r>
      <t>ФЕР27-06-001-03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</si>
  <si>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Устройство дорожных покрытий из сборных прямоугольных железобетонных плит площадью: до 10,5 м2
(100 м3)</t>
    </r>
    <r>
      <rPr>
        <i/>
        <sz val="7"/>
        <rFont val="Arial"/>
        <family val="2"/>
        <charset val="204"/>
      </rPr>
      <t xml:space="preserve">
ИНДЕКС К ПОЗИЦИИ:
ФЕР27-06-001-03 Индекс 1 квартал 2020 г. к ФЕР27-06-001-03 ОЗП=26,09; ЭМ=8; ЗПМ=26,09; МАТ=30,21
НР (2062 руб.): 142% от ФОТ
СП (1379 руб.): 95% от ФОТ</t>
    </r>
  </si>
  <si>
    <r>
      <t>0,0264</t>
    </r>
    <r>
      <rPr>
        <i/>
        <sz val="7"/>
        <rFont val="Arial"/>
        <family val="2"/>
        <charset val="204"/>
      </rPr>
      <t xml:space="preserve">
1/100*0,88*3</t>
    </r>
  </si>
  <si>
    <t>147349
34216,77</t>
  </si>
  <si>
    <t>65188,96
20781,21</t>
  </si>
  <si>
    <t>1721
549</t>
  </si>
  <si>
    <t>426</t>
  </si>
  <si>
    <r>
      <t>ФССЦ-05.1.08.06-0027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</si>
  <si>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Плиты дорожные: 1П35.18-30А-IV /бетон В30 (М400), объем 0,88 м3, расход арматуры 66,26 кг, постельная площадь 5,2 м2/ (ГОСТ 21924.2-84)
(шт)</t>
    </r>
    <r>
      <rPr>
        <i/>
        <sz val="7"/>
        <rFont val="Arial"/>
        <family val="2"/>
        <charset val="204"/>
      </rPr>
      <t xml:space="preserve">
ИНДЕКС К ПОЗИЦИИ:
ФССЦ-05.1.08.06-0071 Индекс 1 квартал 2020 г  к ФССЦ-05.1.08.06-0071 МАТ=17,89</t>
    </r>
  </si>
  <si>
    <t>427</t>
  </si>
  <si>
    <r>
      <t>ФЕРм08-01-025-01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</si>
  <si>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Подстанция комплектная трансформаторная напряжением до 10 кВ с трансформатором мощностью: до 400 кВ·А
(шт)</t>
    </r>
    <r>
      <rPr>
        <i/>
        <sz val="7"/>
        <rFont val="Arial"/>
        <family val="2"/>
        <charset val="204"/>
      </rPr>
      <t xml:space="preserve">
ИНДЕКС К ПОЗИЦИИ:
ФЕРм08-01-025-01 Индекс 1 квартал 2020 г. к ФЕРм08-01-025-01 ОЗП=26,09; ЭМ=8,48; ЗПМ=26,09; МАТ=10,81
НР (10088 руб.): 95% от ФОТ
СП (6902 руб.): 65% от ФОТ</t>
    </r>
  </si>
  <si>
    <t>16360,82
7755,51</t>
  </si>
  <si>
    <t>7569,93
2862,86</t>
  </si>
  <si>
    <t>7570
2863</t>
  </si>
  <si>
    <t>428</t>
  </si>
  <si>
    <t>429</t>
  </si>
  <si>
    <r>
      <t>ФЕРп01-03-008-01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</si>
  <si>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Выключатель: нагрузки напряжением до 11 кВ
(шт)</t>
    </r>
    <r>
      <rPr>
        <i/>
        <sz val="7"/>
        <rFont val="Arial"/>
        <family val="2"/>
        <charset val="204"/>
      </rPr>
      <t xml:space="preserve">
ИНДЕКС К ПОЗИЦИИ:
ФЕРп01-03-008-01 Индекс 1 квартал 2020 г. к ФЕРп01-03-008-01 ОЗП=26,09
НР (1678 руб.): 65% от ФОТ
СП (1032 руб.): 40% от ФОТ</t>
    </r>
  </si>
  <si>
    <t>2580,82
2580,82</t>
  </si>
  <si>
    <t>430</t>
  </si>
  <si>
    <r>
      <t>ФЕРп01-03-002-06</t>
    </r>
    <r>
      <rPr>
        <i/>
        <sz val="7"/>
        <rFont val="Arial"/>
        <family val="2"/>
        <charset val="204"/>
      </rPr>
      <t xml:space="preserve">
Приказ Минстроя России от 30.12.2016 №1039/пр</t>
    </r>
  </si>
  <si>
    <r>
      <t>Выключатель трехполюсный напряжением до 1 кВ с: электромагнитным, тепловым или комбинированным расцепителем, номинальный ток до 600 А
(шт)</t>
    </r>
    <r>
      <rPr>
        <i/>
        <sz val="7"/>
        <rFont val="Arial"/>
        <family val="2"/>
        <charset val="204"/>
      </rPr>
      <t xml:space="preserve">
ИНДЕКС К ПОЗИЦИИ:
ФЕРп01-03-002-06 Индекс 1 квартал 2020 г. к ФЕРп01-03-002-06 ОЗП=26,09
НР (574 руб.): 65% от ФОТ
СП (353 руб.): 40% от ФОТ</t>
    </r>
  </si>
  <si>
    <t>882,62
882,62</t>
  </si>
  <si>
    <t>431</t>
  </si>
  <si>
    <r>
      <t>Выключатель трехполюсный напряжением до 1 кВ с: электромагнитным, тепловым или комбинированным расцепителем, номинальный ток до 200 А
(шт)</t>
    </r>
    <r>
      <rPr>
        <i/>
        <sz val="7"/>
        <rFont val="Arial"/>
        <family val="2"/>
        <charset val="204"/>
      </rPr>
      <t xml:space="preserve">
ИНДЕКС К ПОЗИЦИИ:
ФЕРп01-03-002-05 Индекс 1 квартал 2020 г. к ФЕРп01-03-002-05 ОЗП=26,09
НР (1721 руб.): 65% от ФОТ
СП (1059 руб.): 40% от ФОТ</t>
    </r>
  </si>
  <si>
    <t>432</t>
  </si>
  <si>
    <t>433</t>
  </si>
  <si>
    <r>
      <t>Проверка наличия цепи между заземлителями и заземленными элементами
(100 измерений)</t>
    </r>
    <r>
      <rPr>
        <i/>
        <sz val="7"/>
        <rFont val="Arial"/>
        <family val="2"/>
        <charset val="204"/>
      </rPr>
      <t xml:space="preserve">
ИНДЕКС К ПОЗИЦИИ:
ФЕРп01-11-011-01 Индекс 1 квартал 2020 г. к ФЕРп01-11-011-01 ОЗП=26,09
НР (140 руб.): 65% от ФОТ
СП (86 руб.): 40% от ФОТ</t>
    </r>
  </si>
  <si>
    <t>КТПНТ-400/6/0,4 П ВВ согласно опросного листа
(1 шт)</t>
  </si>
  <si>
    <r>
      <t>434</t>
    </r>
    <r>
      <rPr>
        <b/>
        <i/>
        <sz val="9"/>
        <rFont val="Arial"/>
        <family val="2"/>
        <charset val="204"/>
      </rPr>
      <t xml:space="preserve">
О</t>
    </r>
  </si>
  <si>
    <t>Раздел 23. Строительство ВЛ-0,4 кВ от РУ-0,4кВ ф. новый КТПН-проходная 400/6/0,4 г. Хабаровск протяженностью 0,220 км (заявитель Бабенко С.В.) (СМР)</t>
  </si>
  <si>
    <t>435</t>
  </si>
  <si>
    <t>436</t>
  </si>
  <si>
    <t>437</t>
  </si>
  <si>
    <t>438</t>
  </si>
  <si>
    <r>
      <t>Присоединение к зажимам жил проводов или кабелей сечением: до 70 мм2
(100 шт)</t>
    </r>
    <r>
      <rPr>
        <i/>
        <sz val="7"/>
        <rFont val="Arial"/>
        <family val="2"/>
        <charset val="204"/>
      </rPr>
      <t xml:space="preserve">
ИНДЕКС К ПОЗИЦИИ:
ФЕРм08-02-144-05 Индекс 1 квартал 2020 г. к ФЕРм08-02-144-05 ОЗП=26,09; ЗПМ=26,09; МАТ=26,08
НР (144 руб.): 95% от ФОТ
СП (99 руб.): 65% от ФОТ</t>
    </r>
  </si>
  <si>
    <t>440</t>
  </si>
  <si>
    <r>
      <t>Ввод гибкий, наружный диаметр металлорукава: до 60 мм
(шт)</t>
    </r>
    <r>
      <rPr>
        <i/>
        <sz val="7"/>
        <rFont val="Arial"/>
        <family val="2"/>
        <charset val="204"/>
      </rPr>
      <t xml:space="preserve">
ИНДЕКС К ПОЗИЦИИ:
ФЕРм08-02-411-06 Индекс 1 квартал 2020 г. к ФЕРм08-02-411-06 ОЗП=26,09; ЗПМ=26,09; МАТ=20,33
НР (191 руб.): 95% от ФОТ
СП (131 руб.): 65% от ФОТ</t>
    </r>
  </si>
  <si>
    <t>441</t>
  </si>
  <si>
    <t>442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</si>
  <si>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(6145 руб.): 105% от ФОТ
СП (3511 руб.): 60% от ФОТ</t>
    </r>
  </si>
  <si>
    <r>
      <t>0,22</t>
    </r>
    <r>
      <rPr>
        <i/>
        <sz val="7"/>
        <rFont val="Arial"/>
        <family val="2"/>
        <charset val="204"/>
      </rPr>
      <t xml:space="preserve">
1/1000*(220)</t>
    </r>
  </si>
  <si>
    <t>5173
2291</t>
  </si>
  <si>
    <t>443</t>
  </si>
  <si>
    <r>
      <t>0,23</t>
    </r>
    <r>
      <rPr>
        <i/>
        <sz val="7"/>
        <rFont val="Arial"/>
        <family val="2"/>
        <charset val="204"/>
      </rPr>
      <t xml:space="preserve">
округл(220*1,045/1000;3)</t>
    </r>
  </si>
  <si>
    <t>444</t>
  </si>
  <si>
    <r>
      <t>0,115</t>
    </r>
    <r>
      <rPr>
        <i/>
        <sz val="7"/>
        <rFont val="Arial"/>
        <family val="2"/>
        <charset val="204"/>
      </rPr>
      <t xml:space="preserve">
(1/2*0,1*230) / 100</t>
    </r>
  </si>
  <si>
    <t>42
13</t>
  </si>
  <si>
    <t>445</t>
  </si>
  <si>
    <r>
      <t>Проводник заземляющий открыто по строительным основаниям: из круглой стали диаметром 8 мм
(100 м)</t>
    </r>
    <r>
      <rPr>
        <i/>
        <sz val="7"/>
        <rFont val="Arial"/>
        <family val="2"/>
        <charset val="204"/>
      </rPr>
      <t xml:space="preserve">
ИНДЕКС К ПОЗИЦИИ:
ФЕРм08-02-472-08 Индекс 1 квартал 2020 г. к ФЕРм08-02-472-08 ОЗП=26,09; ЭМ=6,46; ЗПМ=26,09; МАТ=4,11
НР (665 руб.): 95% от ФОТ
СП (455 руб.): 65% от ФОТ</t>
    </r>
  </si>
  <si>
    <t>446</t>
  </si>
  <si>
    <t>447</t>
  </si>
  <si>
    <t>448</t>
  </si>
  <si>
    <r>
      <t>Заземлитель вертикальный из угловой стали размером: 50х50х5 мм
(10 шт)</t>
    </r>
    <r>
      <rPr>
        <i/>
        <sz val="7"/>
        <rFont val="Arial"/>
        <family val="2"/>
        <charset val="204"/>
      </rPr>
      <t xml:space="preserve">
ИНДЕКС К ПОЗИЦИИ:
ФЕРм08-02-471-01 Индекс 1 квартал 2020 г. к ФЕРм08-02-471-01 ОЗП=26,09; ЭМ=7,29; ЗПМ=26,09; МАТ=1,81
НР (523 руб.): 95% от ФОТ
СП (358 руб.): 65% от ФОТ</t>
    </r>
  </si>
  <si>
    <t>449</t>
  </si>
  <si>
    <t>450</t>
  </si>
  <si>
    <r>
      <t>Измерение сопротивления растеканию тока: заземлителя
(измерение)</t>
    </r>
    <r>
      <rPr>
        <i/>
        <sz val="7"/>
        <rFont val="Arial"/>
        <family val="2"/>
        <charset val="204"/>
      </rPr>
      <t xml:space="preserve">
ИНДЕКС К ПОЗИЦИИ:
ФЕРп01-11-010-01 Индекс 1 квартал 2020 г. к ФЕРп01-11-010-01 ОЗП=26,09
НР (530 руб.): 65% от ФОТ
СП (326 руб.): 40% от ФОТ</t>
    </r>
  </si>
  <si>
    <t>451</t>
  </si>
  <si>
    <r>
      <t>Присоединение к зажимам жил проводов или кабелей сечением: до 70 мм2
(100 шт)</t>
    </r>
    <r>
      <rPr>
        <i/>
        <sz val="7"/>
        <rFont val="Arial"/>
        <family val="2"/>
        <charset val="204"/>
      </rPr>
      <t xml:space="preserve">
ИНДЕКС К ПОЗИЦИИ:
ФЕРм08-02-144-05 Индекс 1 квартал 2020 г. к ФЕРм08-02-144-05 ОЗП=26,09; ЗПМ=26,09; МАТ=26,08
НР (289 руб.): 95% от ФОТ
СП (198 руб.): 65% от ФОТ</t>
    </r>
  </si>
  <si>
    <t>452</t>
  </si>
  <si>
    <t>453</t>
  </si>
  <si>
    <t>454</t>
  </si>
  <si>
    <t>455</t>
  </si>
  <si>
    <t>456</t>
  </si>
  <si>
    <t>Раздел 24. Строительство ВЛ-0,4 кВ от РУ-0,4кВ ф. новый КТПН-проходная 400/6/0,4 г. Хабаровск протяженностью 0,220 км (заявитель Абраамян А.Э.)  (СМР)</t>
  </si>
  <si>
    <t>457</t>
  </si>
  <si>
    <t>458</t>
  </si>
  <si>
    <t>459</t>
  </si>
  <si>
    <t>460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</si>
  <si>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</si>
  <si>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</si>
  <si>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</si>
  <si>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</si>
  <si>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</si>
  <si>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</si>
  <si>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</si>
  <si>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</si>
  <si>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</si>
  <si>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</si>
  <si>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</si>
  <si>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</si>
  <si>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</si>
  <si>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</si>
  <si>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</si>
  <si>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</si>
  <si>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</si>
  <si>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Раздел 25. Строительство ВЛ-0,4 кВ от РУ-0,4кВ ф. новый КТПН-проходная 400/6/0,4 г. Хабаровск протяженностью 0,060 км и 0,040 км (заявитель Абраамян А.Э.)  (СМР)</t>
  </si>
  <si>
    <t>479</t>
  </si>
  <si>
    <r>
      <t>0,08</t>
    </r>
    <r>
      <rPr>
        <i/>
        <sz val="7"/>
        <rFont val="Arial"/>
        <family val="2"/>
        <charset val="204"/>
      </rPr>
      <t xml:space="preserve">
1/100*4*2</t>
    </r>
  </si>
  <si>
    <t>480</t>
  </si>
  <si>
    <r>
      <t>8</t>
    </r>
    <r>
      <rPr>
        <b/>
        <i/>
        <sz val="7"/>
        <rFont val="Arial"/>
        <family val="2"/>
        <charset val="204"/>
      </rPr>
      <t xml:space="preserve">
4*2</t>
    </r>
  </si>
  <si>
    <t>481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</si>
  <si>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
(1000 м)</t>
    </r>
    <r>
      <rPr>
        <i/>
        <sz val="7"/>
        <rFont val="Arial"/>
        <family val="2"/>
        <charset val="204"/>
      </rPr>
      <t xml:space="preserve">
ИНДЕКС К ПОЗИЦИИ:
ФЕР33-04-017-01 Индекс 1 квартал 2020 г. к ФЕР33-04-017-01 ОЗП=26,09; ЭМ=7,61; ЗПМ=26,09; МАТ=3,98
НР (2793 руб.): 105% от ФОТ
СП (1596 руб.): 60% от ФОТ</t>
    </r>
  </si>
  <si>
    <r>
      <t>0,1</t>
    </r>
    <r>
      <rPr>
        <i/>
        <sz val="7"/>
        <rFont val="Arial"/>
        <family val="2"/>
        <charset val="204"/>
      </rPr>
      <t xml:space="preserve">
1/1000*(60+40)</t>
    </r>
  </si>
  <si>
    <t>482</t>
  </si>
  <si>
    <t>483</t>
  </si>
  <si>
    <r>
      <t>Антивандальная маркировка провода СИП
(100 м)</t>
    </r>
    <r>
      <rPr>
        <i/>
        <sz val="7"/>
        <rFont val="Arial"/>
        <family val="2"/>
        <charset val="204"/>
      </rPr>
      <t xml:space="preserve">
ИНДЕКС К ПОЗИЦИИ:
ФЕРм10-06-034-18 Индекс 1 квартал 2020 г. к ФЕРм10-06-034-18 ОЗП=26,09; ЭМ=8,68; ЗПМ=26,09; МАТ=3,94
НР (46 руб.): 100% от ФОТ
СП (30 руб.): 65% от ФОТ</t>
    </r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</si>
  <si>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</si>
  <si>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</si>
  <si>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</si>
  <si>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</si>
  <si>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</si>
  <si>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</si>
  <si>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</si>
  <si>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</si>
  <si>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</si>
  <si>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</si>
  <si>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Итого прямые затраты по смете в текущих ценах</t>
  </si>
  <si>
    <t>324209
128508</t>
  </si>
  <si>
    <t>Итого прямые затраты по смете с учетом коэффициентов к итогам</t>
  </si>
  <si>
    <t>329995
130782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</si>
  <si>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</si>
  <si>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</si>
  <si>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</si>
  <si>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</si>
  <si>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</si>
  <si>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</si>
  <si>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</si>
  <si>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</si>
  <si>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</si>
  <si>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</si>
  <si>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</si>
  <si>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</si>
  <si>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</si>
  <si>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</si>
  <si>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</si>
  <si>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Итого СМР для расчета лимитированных затрат</t>
  </si>
  <si>
    <t xml:space="preserve">  Разработка проектно-сметной документации (смета №1.1)</t>
  </si>
  <si>
    <t xml:space="preserve">  Итого с оборудованием (2 298 907) и прочими затратами (116 387)</t>
  </si>
  <si>
    <t xml:space="preserve">  Непредвиденные затраты 1,5% от 7424057</t>
  </si>
  <si>
    <t xml:space="preserve">  Итого с непредвиденными</t>
  </si>
  <si>
    <t xml:space="preserve">  НДС 20% от 7535418</t>
  </si>
  <si>
    <t xml:space="preserve">  ВСЕГО по смете</t>
  </si>
  <si>
    <t>Итого с НДС</t>
  </si>
  <si>
    <t>НДС 20%</t>
  </si>
  <si>
    <t>Итого проектных и изыскательских работ</t>
  </si>
  <si>
    <t>Итого по смете в рублях</t>
  </si>
  <si>
    <t>Итого по смете (тыс.руб.):</t>
  </si>
  <si>
    <t xml:space="preserve">где: 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</si>
  <si>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=</t>
  </si>
  <si>
    <t>х</t>
  </si>
  <si>
    <t>Справочник базовых цен на проектные работы для строительства КИСиС. Москва 2012 г.
Табл. 37 п.2
Прим. 2.8.7.1</t>
  </si>
  <si>
    <t xml:space="preserve">Рабочий проект  КТП </t>
  </si>
  <si>
    <t>Справочник базовых цен на проектные работы для строительства КИСиС. Москва 2012 г.
Табл. 37 п.1
Прим. 2.8.7.1</t>
  </si>
  <si>
    <t>Рабочий проект  МТП</t>
  </si>
  <si>
    <t xml:space="preserve">1,4 и 1,1 - коэф. по прим. 2.8.1.1,
0,7 - стадия РД    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</t>
  </si>
  <si>
    <t>где:</t>
  </si>
  <si>
    <t>)</t>
  </si>
  <si>
    <t>(</t>
  </si>
  <si>
    <t>+</t>
  </si>
  <si>
    <t>Справочник базовых цен на проектные работы для строительства КИСиС. Москва 2012 г.
Табл. 17 п.2
Прим. 2.8.1.1                                Методические указания от 29.12.2009г. п.3.11</t>
  </si>
  <si>
    <r>
      <t xml:space="preserve">Рабочий проект  КЛ до 35 кВ </t>
    </r>
    <r>
      <rPr>
        <b/>
        <sz val="11"/>
        <color rgb="FFFF0000"/>
        <rFont val="Times New Roman"/>
        <family val="1"/>
        <charset val="204"/>
      </rPr>
      <t>от 1000 до 5000м</t>
    </r>
  </si>
  <si>
    <t>3.2</t>
  </si>
  <si>
    <r>
      <t xml:space="preserve">Рабочий проект  КЛ до 35 кВ </t>
    </r>
    <r>
      <rPr>
        <b/>
        <sz val="11"/>
        <color rgb="FFFF0000"/>
        <rFont val="Times New Roman"/>
        <family val="1"/>
        <charset val="204"/>
      </rPr>
      <t>от 500 до 1000м</t>
    </r>
  </si>
  <si>
    <t>3.1</t>
  </si>
  <si>
    <r>
      <t>Рабочий проект  КЛ до 35 кВ о</t>
    </r>
    <r>
      <rPr>
        <b/>
        <sz val="11"/>
        <color rgb="FFFF0000"/>
        <rFont val="Times New Roman"/>
        <family val="1"/>
        <charset val="204"/>
      </rPr>
      <t>т 100 до 500м</t>
    </r>
  </si>
  <si>
    <t xml:space="preserve">1,4 и 1,1 - коэф. по прим. 2.8.1.1,
0,7 - стадия РД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</si>
  <si>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17 п.1
Прим. 2.8.1.1                                Методические указания от 29.12.2009г. п.3.11</t>
  </si>
  <si>
    <r>
      <t xml:space="preserve">Рабочий проект  КЛ до 35 кВ         </t>
    </r>
    <r>
      <rPr>
        <b/>
        <sz val="14"/>
        <color rgb="FFFF0000"/>
        <rFont val="Times New Roman"/>
        <family val="1"/>
        <charset val="204"/>
      </rPr>
      <t>до 100 м</t>
    </r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</si>
  <si>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</si>
  <si>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18 п.1
Прим. 2.8.2.9                                Методические указания от 29.12.2009г. п.3.11</t>
  </si>
  <si>
    <t>Рабочий проект  ВЛ-0,4 кВ</t>
  </si>
  <si>
    <t xml:space="preserve">1,15 - коэф. по прим. 2.8.2.9,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</si>
  <si>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18 п.7
Прим. 2.8.2.9</t>
  </si>
  <si>
    <t>Рабочий проект ВЛ-6 (10) кВ</t>
  </si>
  <si>
    <t>Стоимость (тыс.руб.) в ценах 4 кв 2019 г. (№51579-ДВ/09 от 31.12.2019)</t>
  </si>
  <si>
    <t>Расчет стоимости в ценах 2001 г., тыс.руб.</t>
  </si>
  <si>
    <t>Обоснования расчета стоимости</t>
  </si>
  <si>
    <t>Наименование работ</t>
  </si>
  <si>
    <t>№ п/п</t>
  </si>
  <si>
    <t>на проектные работы</t>
  </si>
  <si>
    <t>СМЕТА №1</t>
  </si>
  <si>
    <t>НДС-20%</t>
  </si>
  <si>
    <t xml:space="preserve">где: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</si>
  <si>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</si>
  <si>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18 п.8
Прим. 2.8.2.9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</si>
</sst>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</numFmts>
  <fonts count="2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7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165" fontId="17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49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/>
    <xf numFmtId="0" fontId="8" fillId="0" borderId="1" xfId="0" applyFont="1" applyBorder="1" applyAlignment="1">
      <alignment horizontal="center" vertical="top"/>
    </xf>
    <xf numFmtId="49" fontId="4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49" fontId="6" fillId="0" borderId="0" xfId="0" applyNumberFormat="1" applyFont="1" applyAlignment="1"/>
    <xf numFmtId="0" fontId="3" fillId="0" borderId="2" xfId="0" quotePrefix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3" fillId="0" borderId="2" xfId="0" quotePrefix="1" applyFont="1" applyBorder="1" applyAlignment="1">
      <alignment horizontal="center" vertical="top" wrapText="1"/>
    </xf>
    <xf numFmtId="0" fontId="11" fillId="0" borderId="2" xfId="0" quotePrefix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right" vertical="top"/>
    </xf>
    <xf numFmtId="0" fontId="11" fillId="0" borderId="2" xfId="0" quotePrefix="1" applyFont="1" applyBorder="1" applyAlignment="1">
      <alignment horizontal="center" vertical="top" wrapText="1"/>
    </xf>
    <xf numFmtId="0" fontId="18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7" fillId="0" borderId="0" xfId="1"/>
    <xf numFmtId="0" fontId="18" fillId="0" borderId="2" xfId="1" applyFont="1" applyBorder="1" applyAlignment="1">
      <alignment horizontal="center" vertical="center"/>
    </xf>
    <xf numFmtId="0" fontId="18" fillId="0" borderId="0" xfId="1" applyFont="1" applyBorder="1" applyAlignment="1">
      <alignment vertical="center"/>
    </xf>
    <xf numFmtId="166" fontId="18" fillId="0" borderId="0" xfId="2" applyNumberFormat="1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21" fillId="0" borderId="0" xfId="1" applyFont="1" applyAlignment="1">
      <alignment vertical="center"/>
    </xf>
    <xf numFmtId="0" fontId="18" fillId="0" borderId="0" xfId="1" applyFont="1" applyBorder="1" applyAlignment="1">
      <alignment vertical="top"/>
    </xf>
    <xf numFmtId="167" fontId="18" fillId="0" borderId="6" xfId="1" applyNumberFormat="1" applyFont="1" applyBorder="1" applyAlignment="1">
      <alignment vertical="top"/>
    </xf>
    <xf numFmtId="0" fontId="18" fillId="0" borderId="0" xfId="1" applyFont="1" applyBorder="1" applyAlignment="1">
      <alignment horizontal="center" vertical="top"/>
    </xf>
    <xf numFmtId="0" fontId="18" fillId="0" borderId="7" xfId="1" applyFont="1" applyBorder="1" applyAlignment="1">
      <alignment vertical="top"/>
    </xf>
    <xf numFmtId="167" fontId="18" fillId="0" borderId="12" xfId="1" applyNumberFormat="1" applyFont="1" applyBorder="1" applyAlignment="1">
      <alignment vertical="top"/>
    </xf>
    <xf numFmtId="0" fontId="18" fillId="0" borderId="1" xfId="1" applyFont="1" applyBorder="1" applyAlignment="1">
      <alignment horizontal="center" vertical="top"/>
    </xf>
    <xf numFmtId="167" fontId="18" fillId="0" borderId="13" xfId="1" applyNumberFormat="1" applyFont="1" applyBorder="1" applyAlignment="1">
      <alignment vertical="top"/>
    </xf>
    <xf numFmtId="0" fontId="18" fillId="0" borderId="8" xfId="1" applyFont="1" applyBorder="1" applyAlignment="1">
      <alignment horizontal="left" vertical="top"/>
    </xf>
    <xf numFmtId="0" fontId="18" fillId="0" borderId="9" xfId="1" applyFont="1" applyBorder="1" applyAlignment="1">
      <alignment horizontal="left" vertical="top"/>
    </xf>
    <xf numFmtId="0" fontId="18" fillId="0" borderId="0" xfId="1" applyFont="1" applyBorder="1" applyAlignment="1">
      <alignment horizontal="left" vertical="top"/>
    </xf>
    <xf numFmtId="167" fontId="18" fillId="0" borderId="0" xfId="1" applyNumberFormat="1" applyFont="1" applyBorder="1" applyAlignment="1">
      <alignment horizontal="center" vertical="top"/>
    </xf>
    <xf numFmtId="0" fontId="22" fillId="0" borderId="0" xfId="1" applyFont="1" applyBorder="1" applyAlignment="1">
      <alignment horizontal="center" vertical="top"/>
    </xf>
    <xf numFmtId="0" fontId="18" fillId="0" borderId="0" xfId="1" applyFont="1" applyBorder="1" applyAlignment="1">
      <alignment horizontal="left" vertical="top" wrapText="1"/>
    </xf>
    <xf numFmtId="0" fontId="18" fillId="0" borderId="9" xfId="1" applyFont="1" applyBorder="1" applyAlignment="1">
      <alignment vertical="top"/>
    </xf>
    <xf numFmtId="0" fontId="18" fillId="0" borderId="3" xfId="1" applyFont="1" applyBorder="1" applyAlignment="1">
      <alignment horizontal="left" vertical="top"/>
    </xf>
    <xf numFmtId="0" fontId="18" fillId="0" borderId="4" xfId="1" applyFont="1" applyBorder="1" applyAlignment="1">
      <alignment horizontal="left" vertical="top"/>
    </xf>
    <xf numFmtId="0" fontId="18" fillId="0" borderId="1" xfId="1" applyFont="1" applyBorder="1" applyAlignment="1">
      <alignment horizontal="left" vertical="top"/>
    </xf>
    <xf numFmtId="0" fontId="18" fillId="0" borderId="1" xfId="1" applyFont="1" applyBorder="1" applyAlignment="1">
      <alignment horizontal="center" vertical="center"/>
    </xf>
    <xf numFmtId="167" fontId="18" fillId="0" borderId="1" xfId="1" applyNumberFormat="1" applyFont="1" applyBorder="1" applyAlignment="1">
      <alignment horizontal="center" vertical="top"/>
    </xf>
    <xf numFmtId="0" fontId="22" fillId="0" borderId="1" xfId="1" applyFont="1" applyBorder="1" applyAlignment="1">
      <alignment horizontal="center" vertical="top"/>
    </xf>
    <xf numFmtId="0" fontId="18" fillId="0" borderId="13" xfId="1" applyFont="1" applyBorder="1" applyAlignment="1">
      <alignment horizontal="left" vertical="top" wrapText="1"/>
    </xf>
    <xf numFmtId="167" fontId="18" fillId="0" borderId="8" xfId="1" applyNumberFormat="1" applyFont="1" applyBorder="1" applyAlignment="1">
      <alignment vertical="top"/>
    </xf>
    <xf numFmtId="0" fontId="18" fillId="0" borderId="9" xfId="1" applyFont="1" applyBorder="1" applyAlignment="1">
      <alignment horizontal="center" vertical="top"/>
    </xf>
    <xf numFmtId="0" fontId="18" fillId="0" borderId="10" xfId="1" applyFont="1" applyBorder="1" applyAlignment="1">
      <alignment vertical="top"/>
    </xf>
    <xf numFmtId="167" fontId="18" fillId="0" borderId="6" xfId="1" applyNumberFormat="1" applyFont="1" applyBorder="1" applyAlignment="1">
      <alignment vertical="center"/>
    </xf>
    <xf numFmtId="0" fontId="18" fillId="0" borderId="0" xfId="1" applyFont="1" applyBorder="1" applyAlignment="1">
      <alignment horizontal="center" vertical="center"/>
    </xf>
    <xf numFmtId="0" fontId="18" fillId="0" borderId="7" xfId="1" applyFont="1" applyBorder="1" applyAlignment="1">
      <alignment vertical="center"/>
    </xf>
    <xf numFmtId="167" fontId="18" fillId="0" borderId="7" xfId="1" applyNumberFormat="1" applyFont="1" applyBorder="1" applyAlignment="1">
      <alignment vertical="top"/>
    </xf>
    <xf numFmtId="0" fontId="18" fillId="0" borderId="12" xfId="1" applyFont="1" applyFill="1" applyBorder="1" applyAlignment="1">
      <alignment horizontal="center" vertical="top"/>
    </xf>
    <xf numFmtId="0" fontId="18" fillId="0" borderId="1" xfId="1" applyFont="1" applyFill="1" applyBorder="1" applyAlignment="1">
      <alignment horizontal="center" vertical="top"/>
    </xf>
    <xf numFmtId="0" fontId="22" fillId="0" borderId="1" xfId="1" applyFont="1" applyFill="1" applyBorder="1" applyAlignment="1">
      <alignment horizontal="center" vertical="top"/>
    </xf>
    <xf numFmtId="0" fontId="18" fillId="0" borderId="0" xfId="1" applyFont="1" applyFill="1" applyAlignment="1">
      <alignment horizontal="center" vertical="center"/>
    </xf>
    <xf numFmtId="0" fontId="18" fillId="0" borderId="0" xfId="1" applyFont="1" applyFill="1" applyAlignment="1">
      <alignment vertical="center"/>
    </xf>
    <xf numFmtId="0" fontId="18" fillId="0" borderId="13" xfId="1" applyFont="1" applyFill="1" applyBorder="1" applyAlignment="1">
      <alignment horizontal="center" vertical="top"/>
    </xf>
    <xf numFmtId="166" fontId="18" fillId="0" borderId="0" xfId="2" applyNumberFormat="1" applyFont="1" applyFill="1" applyAlignment="1">
      <alignment vertical="center"/>
    </xf>
    <xf numFmtId="0" fontId="19" fillId="0" borderId="0" xfId="1" applyFont="1" applyFill="1" applyAlignment="1">
      <alignment vertical="center"/>
    </xf>
    <xf numFmtId="0" fontId="20" fillId="0" borderId="0" xfId="1" applyFont="1" applyFill="1" applyAlignment="1">
      <alignment vertical="center"/>
    </xf>
    <xf numFmtId="0" fontId="21" fillId="0" borderId="0" xfId="1" applyFont="1" applyFill="1" applyAlignment="1">
      <alignment vertical="center"/>
    </xf>
    <xf numFmtId="0" fontId="18" fillId="0" borderId="0" xfId="1" applyFont="1" applyFill="1" applyBorder="1" applyAlignment="1">
      <alignment vertical="top"/>
    </xf>
    <xf numFmtId="167" fontId="18" fillId="0" borderId="8" xfId="1" applyNumberFormat="1" applyFont="1" applyFill="1" applyBorder="1" applyAlignment="1">
      <alignment vertical="top"/>
    </xf>
    <xf numFmtId="0" fontId="18" fillId="0" borderId="9" xfId="1" applyFont="1" applyFill="1" applyBorder="1" applyAlignment="1">
      <alignment horizontal="center" vertical="top"/>
    </xf>
    <xf numFmtId="0" fontId="18" fillId="0" borderId="9" xfId="1" applyFont="1" applyFill="1" applyBorder="1" applyAlignment="1">
      <alignment vertical="top"/>
    </xf>
    <xf numFmtId="0" fontId="18" fillId="0" borderId="10" xfId="1" applyFont="1" applyFill="1" applyBorder="1" applyAlignment="1">
      <alignment vertical="top"/>
    </xf>
    <xf numFmtId="0" fontId="18" fillId="0" borderId="0" xfId="1" applyFont="1" applyFill="1" applyBorder="1" applyAlignment="1">
      <alignment vertical="center"/>
    </xf>
    <xf numFmtId="167" fontId="18" fillId="0" borderId="6" xfId="1" applyNumberFormat="1" applyFont="1" applyFill="1" applyBorder="1" applyAlignment="1">
      <alignment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vertical="center"/>
    </xf>
    <xf numFmtId="167" fontId="18" fillId="0" borderId="6" xfId="1" applyNumberFormat="1" applyFont="1" applyFill="1" applyBorder="1" applyAlignment="1">
      <alignment vertical="top"/>
    </xf>
    <xf numFmtId="0" fontId="18" fillId="0" borderId="0" xfId="1" applyFont="1" applyFill="1" applyBorder="1" applyAlignment="1">
      <alignment horizontal="center" vertical="top"/>
    </xf>
    <xf numFmtId="167" fontId="18" fillId="0" borderId="7" xfId="1" applyNumberFormat="1" applyFont="1" applyFill="1" applyBorder="1" applyAlignment="1">
      <alignment vertical="top"/>
    </xf>
    <xf numFmtId="0" fontId="18" fillId="0" borderId="1" xfId="1" applyFont="1" applyBorder="1" applyAlignment="1">
      <alignment vertical="top"/>
    </xf>
    <xf numFmtId="0" fontId="18" fillId="0" borderId="12" xfId="1" applyFont="1" applyBorder="1" applyAlignment="1">
      <alignment horizontal="center" vertical="top"/>
    </xf>
    <xf numFmtId="0" fontId="18" fillId="0" borderId="13" xfId="1" applyFont="1" applyBorder="1" applyAlignment="1">
      <alignment horizontal="center" vertical="top"/>
    </xf>
    <xf numFmtId="0" fontId="18" fillId="0" borderId="0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3" borderId="0" xfId="1" applyFont="1" applyFill="1" applyAlignment="1">
      <alignment horizontal="center" vertical="center"/>
    </xf>
    <xf numFmtId="0" fontId="18" fillId="3" borderId="1" xfId="1" applyFont="1" applyFill="1" applyBorder="1" applyAlignment="1">
      <alignment horizontal="center" vertical="top"/>
    </xf>
    <xf numFmtId="49" fontId="18" fillId="0" borderId="14" xfId="1" applyNumberFormat="1" applyFont="1" applyBorder="1" applyAlignment="1">
      <alignment horizontal="center" vertical="top"/>
    </xf>
    <xf numFmtId="49" fontId="18" fillId="0" borderId="11" xfId="1" applyNumberFormat="1" applyFont="1" applyBorder="1" applyAlignment="1">
      <alignment horizontal="center" vertical="top"/>
    </xf>
    <xf numFmtId="0" fontId="18" fillId="0" borderId="14" xfId="1" applyFont="1" applyBorder="1" applyAlignment="1">
      <alignment horizontal="left" vertical="top" wrapText="1"/>
    </xf>
    <xf numFmtId="0" fontId="18" fillId="0" borderId="11" xfId="1" applyFont="1" applyBorder="1" applyAlignment="1">
      <alignment horizontal="left" vertical="top" wrapText="1"/>
    </xf>
    <xf numFmtId="0" fontId="18" fillId="0" borderId="10" xfId="1" applyFont="1" applyBorder="1" applyAlignment="1">
      <alignment horizontal="left" vertical="center" wrapText="1"/>
    </xf>
    <xf numFmtId="0" fontId="18" fillId="0" borderId="9" xfId="1" applyFont="1" applyBorder="1" applyAlignment="1">
      <alignment horizontal="left" vertical="center" wrapText="1"/>
    </xf>
    <xf numFmtId="0" fontId="18" fillId="0" borderId="8" xfId="1" applyFont="1" applyBorder="1" applyAlignment="1">
      <alignment horizontal="left" vertical="center" wrapText="1"/>
    </xf>
    <xf numFmtId="49" fontId="18" fillId="0" borderId="14" xfId="1" applyNumberFormat="1" applyFont="1" applyFill="1" applyBorder="1" applyAlignment="1">
      <alignment horizontal="center" vertical="top"/>
    </xf>
    <xf numFmtId="49" fontId="18" fillId="0" borderId="15" xfId="1" applyNumberFormat="1" applyFont="1" applyFill="1" applyBorder="1" applyAlignment="1">
      <alignment horizontal="center" vertical="top"/>
    </xf>
    <xf numFmtId="49" fontId="18" fillId="0" borderId="11" xfId="1" applyNumberFormat="1" applyFont="1" applyFill="1" applyBorder="1" applyAlignment="1">
      <alignment horizontal="center" vertical="top"/>
    </xf>
    <xf numFmtId="0" fontId="18" fillId="2" borderId="14" xfId="1" applyFont="1" applyFill="1" applyBorder="1" applyAlignment="1">
      <alignment horizontal="left" vertical="top" wrapText="1"/>
    </xf>
    <xf numFmtId="0" fontId="18" fillId="2" borderId="15" xfId="1" applyFont="1" applyFill="1" applyBorder="1" applyAlignment="1">
      <alignment horizontal="left" vertical="top" wrapText="1"/>
    </xf>
    <xf numFmtId="0" fontId="18" fillId="2" borderId="11" xfId="1" applyFont="1" applyFill="1" applyBorder="1" applyAlignment="1">
      <alignment horizontal="left" vertical="top" wrapText="1"/>
    </xf>
    <xf numFmtId="0" fontId="18" fillId="0" borderId="14" xfId="1" applyFont="1" applyFill="1" applyBorder="1" applyAlignment="1">
      <alignment horizontal="left" vertical="top" wrapText="1"/>
    </xf>
    <xf numFmtId="0" fontId="18" fillId="0" borderId="15" xfId="1" applyFont="1" applyFill="1" applyBorder="1" applyAlignment="1">
      <alignment horizontal="left" vertical="top" wrapText="1"/>
    </xf>
    <xf numFmtId="0" fontId="18" fillId="0" borderId="11" xfId="1" applyFont="1" applyFill="1" applyBorder="1" applyAlignment="1">
      <alignment horizontal="left" vertical="top" wrapText="1"/>
    </xf>
    <xf numFmtId="0" fontId="18" fillId="0" borderId="7" xfId="1" applyFont="1" applyFill="1" applyBorder="1" applyAlignment="1">
      <alignment horizontal="left" vertical="center"/>
    </xf>
    <xf numFmtId="0" fontId="18" fillId="0" borderId="0" xfId="1" applyFont="1" applyFill="1" applyBorder="1" applyAlignment="1">
      <alignment horizontal="left" vertical="center"/>
    </xf>
    <xf numFmtId="0" fontId="18" fillId="0" borderId="6" xfId="1" applyFont="1" applyFill="1" applyBorder="1" applyAlignment="1">
      <alignment horizontal="left" vertical="center"/>
    </xf>
    <xf numFmtId="0" fontId="18" fillId="0" borderId="10" xfId="1" applyFont="1" applyFill="1" applyBorder="1" applyAlignment="1">
      <alignment horizontal="left" vertical="top" wrapText="1"/>
    </xf>
    <xf numFmtId="0" fontId="18" fillId="0" borderId="9" xfId="1" applyFont="1" applyFill="1" applyBorder="1" applyAlignment="1">
      <alignment horizontal="left" vertical="top" wrapText="1"/>
    </xf>
    <xf numFmtId="0" fontId="18" fillId="0" borderId="8" xfId="1" applyFont="1" applyFill="1" applyBorder="1" applyAlignment="1">
      <alignment horizontal="left" vertical="top" wrapText="1"/>
    </xf>
    <xf numFmtId="0" fontId="18" fillId="0" borderId="1" xfId="1" applyFont="1" applyFill="1" applyBorder="1" applyAlignment="1">
      <alignment horizontal="center" vertical="top"/>
    </xf>
    <xf numFmtId="0" fontId="18" fillId="0" borderId="5" xfId="1" applyFont="1" applyBorder="1" applyAlignment="1">
      <alignment horizontal="left" vertical="center"/>
    </xf>
    <xf numFmtId="0" fontId="18" fillId="0" borderId="4" xfId="1" applyFont="1" applyBorder="1" applyAlignment="1">
      <alignment horizontal="left" vertical="center"/>
    </xf>
    <xf numFmtId="0" fontId="18" fillId="0" borderId="3" xfId="1" applyFont="1" applyBorder="1" applyAlignment="1">
      <alignment horizontal="left" vertical="center"/>
    </xf>
    <xf numFmtId="165" fontId="18" fillId="0" borderId="5" xfId="1" applyNumberFormat="1" applyFont="1" applyBorder="1" applyAlignment="1">
      <alignment horizontal="center" vertical="center"/>
    </xf>
    <xf numFmtId="165" fontId="18" fillId="0" borderId="4" xfId="1" applyNumberFormat="1" applyFont="1" applyBorder="1" applyAlignment="1">
      <alignment horizontal="center" vertical="center"/>
    </xf>
    <xf numFmtId="165" fontId="18" fillId="0" borderId="3" xfId="1" applyNumberFormat="1" applyFont="1" applyBorder="1" applyAlignment="1">
      <alignment horizontal="center" vertical="center"/>
    </xf>
    <xf numFmtId="165" fontId="18" fillId="0" borderId="5" xfId="2" applyNumberFormat="1" applyFont="1" applyBorder="1" applyAlignment="1">
      <alignment horizontal="center" vertical="center"/>
    </xf>
    <xf numFmtId="165" fontId="18" fillId="0" borderId="4" xfId="2" applyNumberFormat="1" applyFont="1" applyBorder="1" applyAlignment="1">
      <alignment horizontal="center" vertical="center"/>
    </xf>
    <xf numFmtId="165" fontId="18" fillId="0" borderId="3" xfId="2" applyNumberFormat="1" applyFont="1" applyBorder="1" applyAlignment="1">
      <alignment horizontal="center" vertical="center"/>
    </xf>
    <xf numFmtId="0" fontId="18" fillId="0" borderId="13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49" fontId="18" fillId="0" borderId="15" xfId="1" applyNumberFormat="1" applyFont="1" applyBorder="1" applyAlignment="1">
      <alignment horizontal="center" vertical="top"/>
    </xf>
    <xf numFmtId="0" fontId="18" fillId="3" borderId="14" xfId="1" applyFont="1" applyFill="1" applyBorder="1" applyAlignment="1">
      <alignment horizontal="left" vertical="top" wrapText="1"/>
    </xf>
    <xf numFmtId="0" fontId="18" fillId="3" borderId="15" xfId="1" applyFont="1" applyFill="1" applyBorder="1" applyAlignment="1">
      <alignment horizontal="left" vertical="top" wrapText="1"/>
    </xf>
    <xf numFmtId="0" fontId="18" fillId="3" borderId="11" xfId="1" applyFont="1" applyFill="1" applyBorder="1" applyAlignment="1">
      <alignment horizontal="left" vertical="top" wrapText="1"/>
    </xf>
    <xf numFmtId="0" fontId="18" fillId="0" borderId="15" xfId="1" applyFont="1" applyBorder="1" applyAlignment="1">
      <alignment horizontal="left" vertical="top" wrapText="1"/>
    </xf>
    <xf numFmtId="0" fontId="18" fillId="0" borderId="7" xfId="1" applyFont="1" applyBorder="1" applyAlignment="1">
      <alignment horizontal="left" vertical="center"/>
    </xf>
    <xf numFmtId="0" fontId="18" fillId="0" borderId="0" xfId="1" applyFont="1" applyBorder="1" applyAlignment="1">
      <alignment horizontal="left" vertical="center"/>
    </xf>
    <xf numFmtId="0" fontId="18" fillId="0" borderId="6" xfId="1" applyFont="1" applyBorder="1" applyAlignment="1">
      <alignment horizontal="left" vertical="center"/>
    </xf>
    <xf numFmtId="0" fontId="18" fillId="0" borderId="5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18" fillId="0" borderId="10" xfId="1" applyFont="1" applyBorder="1" applyAlignment="1">
      <alignment horizontal="left" vertical="top" wrapText="1"/>
    </xf>
    <xf numFmtId="0" fontId="18" fillId="0" borderId="9" xfId="1" applyFont="1" applyBorder="1" applyAlignment="1">
      <alignment horizontal="left" vertical="top" wrapText="1"/>
    </xf>
    <xf numFmtId="0" fontId="18" fillId="0" borderId="8" xfId="1" applyFont="1" applyBorder="1" applyAlignment="1">
      <alignment horizontal="left" vertical="top" wrapText="1"/>
    </xf>
    <xf numFmtId="0" fontId="18" fillId="0" borderId="1" xfId="1" applyFont="1" applyBorder="1" applyAlignment="1">
      <alignment horizontal="center" vertical="top"/>
    </xf>
    <xf numFmtId="0" fontId="18" fillId="0" borderId="14" xfId="1" applyFont="1" applyBorder="1" applyAlignment="1">
      <alignment horizontal="center" vertical="center" wrapText="1"/>
    </xf>
    <xf numFmtId="0" fontId="17" fillId="0" borderId="15" xfId="1" applyBorder="1" applyAlignment="1">
      <alignment horizontal="center" vertical="center" wrapText="1"/>
    </xf>
    <xf numFmtId="0" fontId="17" fillId="0" borderId="11" xfId="1" applyBorder="1" applyAlignment="1">
      <alignment horizontal="center" vertical="center" wrapText="1"/>
    </xf>
    <xf numFmtId="0" fontId="18" fillId="4" borderId="14" xfId="1" applyFont="1" applyFill="1" applyBorder="1" applyAlignment="1">
      <alignment horizontal="left" vertical="center" wrapText="1"/>
    </xf>
    <xf numFmtId="0" fontId="17" fillId="4" borderId="15" xfId="1" applyFill="1" applyBorder="1" applyAlignment="1">
      <alignment horizontal="left" vertical="center" wrapText="1"/>
    </xf>
    <xf numFmtId="0" fontId="17" fillId="4" borderId="11" xfId="1" applyFill="1" applyBorder="1" applyAlignment="1">
      <alignment horizontal="left" vertical="center" wrapText="1"/>
    </xf>
    <xf numFmtId="0" fontId="17" fillId="0" borderId="15" xfId="1" applyBorder="1" applyAlignment="1">
      <alignment horizontal="left" vertical="top" wrapText="1"/>
    </xf>
    <xf numFmtId="0" fontId="17" fillId="0" borderId="11" xfId="1" applyBorder="1" applyAlignment="1">
      <alignment horizontal="left" vertical="top" wrapText="1"/>
    </xf>
    <xf numFmtId="0" fontId="18" fillId="0" borderId="7" xfId="1" applyFont="1" applyBorder="1" applyAlignment="1">
      <alignment horizontal="center" vertical="center" wrapText="1"/>
    </xf>
    <xf numFmtId="0" fontId="17" fillId="0" borderId="0" xfId="1" applyBorder="1" applyAlignment="1">
      <alignment horizontal="center" vertical="center" wrapText="1"/>
    </xf>
    <xf numFmtId="0" fontId="17" fillId="0" borderId="6" xfId="1" applyBorder="1" applyAlignment="1">
      <alignment horizontal="center" vertical="center" wrapText="1"/>
    </xf>
    <xf numFmtId="0" fontId="17" fillId="0" borderId="10" xfId="1" applyBorder="1" applyAlignment="1">
      <alignment horizontal="center" vertical="center" wrapText="1"/>
    </xf>
    <xf numFmtId="0" fontId="17" fillId="0" borderId="9" xfId="1" applyBorder="1" applyAlignment="1">
      <alignment horizontal="center" vertical="center" wrapText="1"/>
    </xf>
    <xf numFmtId="0" fontId="17" fillId="0" borderId="8" xfId="1" applyBorder="1" applyAlignment="1">
      <alignment horizontal="center" vertical="center" wrapText="1"/>
    </xf>
    <xf numFmtId="0" fontId="18" fillId="0" borderId="9" xfId="1" applyFont="1" applyBorder="1" applyAlignment="1">
      <alignment horizontal="left" vertical="top"/>
    </xf>
    <xf numFmtId="0" fontId="18" fillId="0" borderId="8" xfId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8" fillId="0" borderId="14" xfId="1" applyFont="1" applyFill="1" applyBorder="1" applyAlignment="1">
      <alignment horizontal="left" vertical="center" wrapText="1"/>
    </xf>
    <xf numFmtId="0" fontId="17" fillId="0" borderId="15" xfId="1" applyFill="1" applyBorder="1" applyAlignment="1">
      <alignment horizontal="left" vertical="center" wrapText="1"/>
    </xf>
    <xf numFmtId="0" fontId="17" fillId="0" borderId="11" xfId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33"/>
  <sheetViews>
    <sheetView view="pageBreakPreview" topLeftCell="A10" zoomScale="85" zoomScaleNormal="100" zoomScaleSheetLayoutView="85" workbookViewId="0">
      <selection activeCell="AF9" sqref="AF9"/>
    </sheetView>
  </sheetViews>
  <sheetFormatPr defaultRowHeight="15" x14ac:dyDescent="0.2"/>
  <cols>
    <col min="1" max="1" width="4.5703125" style="53" customWidth="1"/>
    <col min="2" max="2" width="16.42578125" style="53" customWidth="1"/>
    <col min="3" max="3" width="44" style="53" customWidth="1"/>
    <col min="4" max="4" width="1.42578125" style="54" customWidth="1"/>
    <col min="5" max="5" width="5.42578125" style="54" customWidth="1"/>
    <col min="6" max="6" width="2.28515625" style="54" customWidth="1"/>
    <col min="7" max="7" width="4.140625" style="54" customWidth="1"/>
    <col min="8" max="8" width="5" style="54" customWidth="1"/>
    <col min="9" max="9" width="4.7109375" style="54" customWidth="1"/>
    <col min="10" max="10" width="6.140625" style="54" customWidth="1"/>
    <col min="11" max="11" width="4" style="54" customWidth="1"/>
    <col min="12" max="12" width="1.42578125" style="54" customWidth="1"/>
    <col min="13" max="13" width="5.85546875" style="54" customWidth="1"/>
    <col min="14" max="14" width="1.42578125" style="54" customWidth="1"/>
    <col min="15" max="15" width="7" style="54" customWidth="1"/>
    <col min="16" max="16" width="1.42578125" style="54" customWidth="1"/>
    <col min="17" max="17" width="6.7109375" style="54" customWidth="1"/>
    <col min="18" max="18" width="2.140625" style="54" customWidth="1"/>
    <col min="19" max="19" width="5.85546875" style="54" customWidth="1"/>
    <col min="20" max="20" width="1.42578125" style="54" customWidth="1"/>
    <col min="21" max="21" width="8" style="54" customWidth="1"/>
    <col min="22" max="22" width="1.42578125" style="54" customWidth="1"/>
    <col min="23" max="23" width="7.7109375" style="54" customWidth="1"/>
    <col min="24" max="24" width="1.42578125" style="54" hidden="1" customWidth="1"/>
    <col min="25" max="25" width="6.140625" style="54" hidden="1" customWidth="1"/>
    <col min="26" max="26" width="6.7109375" style="53" customWidth="1"/>
    <col min="27" max="27" width="1.42578125" style="54" customWidth="1"/>
    <col min="28" max="28" width="5.28515625" style="53" customWidth="1"/>
    <col min="29" max="29" width="1.42578125" style="54" customWidth="1"/>
    <col min="30" max="30" width="10.85546875" style="53" customWidth="1"/>
    <col min="31" max="31" width="16.5703125" style="53" customWidth="1"/>
    <col min="32" max="36" width="9.140625" style="53"/>
    <col min="37" max="37" width="9.42578125" style="53" bestFit="1" customWidth="1"/>
    <col min="38" max="16384" width="9.140625" style="53"/>
  </cols>
  <sheetData>
    <row r="2" spans="1:37" x14ac:dyDescent="0.2">
      <c r="A2" s="168" t="s">
        <v>1288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54"/>
    </row>
    <row r="3" spans="1:37" x14ac:dyDescent="0.2">
      <c r="A3" s="168" t="s">
        <v>1287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54"/>
    </row>
    <row r="4" spans="1:37" x14ac:dyDescent="0.2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B4" s="54"/>
      <c r="AD4" s="54"/>
      <c r="AE4" s="54"/>
    </row>
    <row r="6" spans="1:37" s="54" customFormat="1" ht="85.5" customHeight="1" x14ac:dyDescent="0.2">
      <c r="A6" s="119" t="s">
        <v>1286</v>
      </c>
      <c r="B6" s="119" t="s">
        <v>1285</v>
      </c>
      <c r="C6" s="119" t="s">
        <v>1284</v>
      </c>
      <c r="D6" s="154" t="s">
        <v>1283</v>
      </c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6"/>
      <c r="Z6" s="165" t="s">
        <v>1282</v>
      </c>
      <c r="AA6" s="166"/>
      <c r="AB6" s="166"/>
      <c r="AC6" s="166"/>
      <c r="AD6" s="167"/>
      <c r="AE6" s="115"/>
    </row>
    <row r="7" spans="1:37" s="54" customFormat="1" ht="18" customHeight="1" x14ac:dyDescent="0.2">
      <c r="A7" s="173">
        <v>1</v>
      </c>
      <c r="B7" s="176" t="s">
        <v>1281</v>
      </c>
      <c r="C7" s="124" t="s">
        <v>1280</v>
      </c>
      <c r="D7" s="118" t="s">
        <v>1265</v>
      </c>
      <c r="E7" s="155">
        <v>9.09</v>
      </c>
      <c r="F7" s="155"/>
      <c r="G7" s="155"/>
      <c r="H7" s="155"/>
      <c r="I7" s="155"/>
      <c r="J7" s="155"/>
      <c r="K7" s="67" t="s">
        <v>1264</v>
      </c>
      <c r="L7" s="67" t="s">
        <v>1257</v>
      </c>
      <c r="M7" s="91">
        <v>1.1499999999999999</v>
      </c>
      <c r="N7" s="91" t="s">
        <v>1257</v>
      </c>
      <c r="O7" s="91">
        <v>0.7</v>
      </c>
      <c r="P7" s="91" t="s">
        <v>1257</v>
      </c>
      <c r="Q7" s="92">
        <v>1.3</v>
      </c>
      <c r="R7" s="91" t="s">
        <v>1257</v>
      </c>
      <c r="S7" s="91">
        <v>1.2</v>
      </c>
      <c r="T7" s="67" t="s">
        <v>1256</v>
      </c>
      <c r="U7" s="80">
        <f>(E7)*M7*O7*Q7*S7</f>
        <v>11.415221999999996</v>
      </c>
      <c r="V7" s="117"/>
      <c r="W7" s="117"/>
      <c r="X7" s="117"/>
      <c r="Y7" s="116"/>
      <c r="Z7" s="89">
        <f>U7</f>
        <v>11.415221999999996</v>
      </c>
      <c r="AA7" s="64" t="s">
        <v>1257</v>
      </c>
      <c r="AB7" s="62">
        <v>4.2699999999999996</v>
      </c>
      <c r="AC7" s="64" t="s">
        <v>1256</v>
      </c>
      <c r="AD7" s="63">
        <f>Z7*AB7</f>
        <v>48.742997939999981</v>
      </c>
      <c r="AE7" s="115"/>
    </row>
    <row r="8" spans="1:37" s="54" customFormat="1" ht="16.5" customHeight="1" x14ac:dyDescent="0.2">
      <c r="A8" s="174"/>
      <c r="B8" s="177"/>
      <c r="C8" s="179"/>
      <c r="D8" s="162" t="s">
        <v>1263</v>
      </c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4"/>
      <c r="Z8" s="181"/>
      <c r="AA8" s="182"/>
      <c r="AB8" s="182"/>
      <c r="AC8" s="182"/>
      <c r="AD8" s="183"/>
      <c r="AE8" s="115"/>
    </row>
    <row r="9" spans="1:37" s="54" customFormat="1" ht="66" customHeight="1" x14ac:dyDescent="0.2">
      <c r="A9" s="175"/>
      <c r="B9" s="178"/>
      <c r="C9" s="180"/>
      <c r="D9" s="169" t="s">
        <v>1279</v>
      </c>
      <c r="E9" s="170"/>
      <c r="F9" s="170"/>
      <c r="G9" s="170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8"/>
      <c r="Z9" s="184"/>
      <c r="AA9" s="185"/>
      <c r="AB9" s="185"/>
      <c r="AC9" s="185"/>
      <c r="AD9" s="186"/>
      <c r="AE9" s="115"/>
    </row>
    <row r="10" spans="1:37" ht="18.75" customHeight="1" x14ac:dyDescent="0.2">
      <c r="A10" s="122" t="s">
        <v>50</v>
      </c>
      <c r="B10" s="158" t="s">
        <v>1278</v>
      </c>
      <c r="C10" s="124" t="s">
        <v>1277</v>
      </c>
      <c r="D10" s="114" t="s">
        <v>1265</v>
      </c>
      <c r="E10" s="172">
        <v>6.15</v>
      </c>
      <c r="F10" s="172"/>
      <c r="G10" s="172"/>
      <c r="H10" s="172"/>
      <c r="I10" s="172"/>
      <c r="J10" s="172"/>
      <c r="K10" s="67" t="s">
        <v>1264</v>
      </c>
      <c r="L10" s="67" t="s">
        <v>1257</v>
      </c>
      <c r="M10" s="67">
        <v>1.1499999999999999</v>
      </c>
      <c r="N10" s="67" t="s">
        <v>1257</v>
      </c>
      <c r="O10" s="67">
        <v>0.7</v>
      </c>
      <c r="P10" s="67" t="s">
        <v>1257</v>
      </c>
      <c r="Q10" s="81">
        <v>1.3</v>
      </c>
      <c r="R10" s="67" t="s">
        <v>1257</v>
      </c>
      <c r="S10" s="67">
        <v>1.2</v>
      </c>
      <c r="T10" s="67" t="s">
        <v>1256</v>
      </c>
      <c r="U10" s="80">
        <f>E10*M10*O10*Q10*S10</f>
        <v>7.7231699999999988</v>
      </c>
      <c r="V10" s="67"/>
      <c r="W10" s="67"/>
      <c r="X10" s="67"/>
      <c r="Y10" s="113"/>
      <c r="Z10" s="68">
        <f>U10</f>
        <v>7.7231699999999988</v>
      </c>
      <c r="AA10" s="67" t="s">
        <v>1257</v>
      </c>
      <c r="AB10" s="112">
        <f>AB7</f>
        <v>4.2699999999999996</v>
      </c>
      <c r="AC10" s="67" t="s">
        <v>1256</v>
      </c>
      <c r="AD10" s="66">
        <f>Z10*AB10</f>
        <v>32.977935899999991</v>
      </c>
      <c r="AE10" s="62"/>
      <c r="AF10" s="61"/>
      <c r="AI10" s="60"/>
      <c r="AJ10" s="59"/>
      <c r="AK10" s="58"/>
    </row>
    <row r="11" spans="1:37" ht="14.25" customHeight="1" x14ac:dyDescent="0.2">
      <c r="A11" s="157"/>
      <c r="B11" s="159"/>
      <c r="C11" s="161"/>
      <c r="D11" s="162" t="s">
        <v>1263</v>
      </c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4"/>
      <c r="Z11" s="88"/>
      <c r="AA11" s="87"/>
      <c r="AB11" s="57"/>
      <c r="AC11" s="87"/>
      <c r="AD11" s="86"/>
      <c r="AE11" s="57"/>
    </row>
    <row r="12" spans="1:37" ht="66.75" customHeight="1" x14ac:dyDescent="0.2">
      <c r="A12" s="123"/>
      <c r="B12" s="160"/>
      <c r="C12" s="125"/>
      <c r="D12" s="169" t="s">
        <v>1276</v>
      </c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1"/>
      <c r="Z12" s="85"/>
      <c r="AA12" s="84"/>
      <c r="AB12" s="75"/>
      <c r="AC12" s="84"/>
      <c r="AD12" s="83"/>
      <c r="AE12" s="62"/>
      <c r="AF12" s="61"/>
      <c r="AI12" s="60"/>
      <c r="AJ12" s="59"/>
      <c r="AK12" s="58"/>
    </row>
    <row r="13" spans="1:37" s="94" customFormat="1" ht="18.75" customHeight="1" x14ac:dyDescent="0.2">
      <c r="A13" s="129" t="s">
        <v>54</v>
      </c>
      <c r="B13" s="132" t="s">
        <v>1275</v>
      </c>
      <c r="C13" s="135" t="s">
        <v>1274</v>
      </c>
      <c r="D13" s="95" t="s">
        <v>1265</v>
      </c>
      <c r="E13" s="144">
        <v>11.96</v>
      </c>
      <c r="F13" s="144"/>
      <c r="G13" s="144"/>
      <c r="H13" s="144"/>
      <c r="I13" s="144"/>
      <c r="J13" s="144"/>
      <c r="K13" s="91" t="s">
        <v>1264</v>
      </c>
      <c r="L13" s="91" t="s">
        <v>1257</v>
      </c>
      <c r="M13" s="91">
        <v>1</v>
      </c>
      <c r="N13" s="94" t="s">
        <v>1257</v>
      </c>
      <c r="O13" s="93">
        <v>1.1000000000000001</v>
      </c>
      <c r="P13" s="91" t="s">
        <v>1257</v>
      </c>
      <c r="Q13" s="91">
        <v>0.7</v>
      </c>
      <c r="R13" s="91" t="s">
        <v>1257</v>
      </c>
      <c r="S13" s="92">
        <v>1.3</v>
      </c>
      <c r="T13" s="91" t="s">
        <v>1257</v>
      </c>
      <c r="U13" s="91">
        <v>1.2</v>
      </c>
      <c r="V13" s="91" t="s">
        <v>1256</v>
      </c>
      <c r="W13" s="91">
        <f>E13*M13*O13*Q13*S13*U13</f>
        <v>14.366352000000001</v>
      </c>
      <c r="X13" s="91"/>
      <c r="Y13" s="90"/>
      <c r="Z13" s="111">
        <f>W13</f>
        <v>14.366352000000001</v>
      </c>
      <c r="AA13" s="110" t="s">
        <v>1257</v>
      </c>
      <c r="AB13" s="100">
        <f>AB7</f>
        <v>4.2699999999999996</v>
      </c>
      <c r="AC13" s="110" t="s">
        <v>1256</v>
      </c>
      <c r="AD13" s="109">
        <f>Z13*AB13</f>
        <v>61.344323039999999</v>
      </c>
      <c r="AE13" s="100"/>
      <c r="AF13" s="99"/>
      <c r="AI13" s="98"/>
      <c r="AJ13" s="97"/>
      <c r="AK13" s="96"/>
    </row>
    <row r="14" spans="1:37" s="94" customFormat="1" ht="14.25" customHeight="1" x14ac:dyDescent="0.2">
      <c r="A14" s="130"/>
      <c r="B14" s="133"/>
      <c r="C14" s="136"/>
      <c r="D14" s="138" t="s">
        <v>1263</v>
      </c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40"/>
      <c r="Z14" s="108"/>
      <c r="AA14" s="107"/>
      <c r="AB14" s="105"/>
      <c r="AC14" s="107"/>
      <c r="AD14" s="106"/>
      <c r="AE14" s="105"/>
    </row>
    <row r="15" spans="1:37" s="94" customFormat="1" ht="66.75" customHeight="1" x14ac:dyDescent="0.2">
      <c r="A15" s="131"/>
      <c r="B15" s="134"/>
      <c r="C15" s="137"/>
      <c r="D15" s="141" t="s">
        <v>1273</v>
      </c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3"/>
      <c r="Z15" s="104"/>
      <c r="AA15" s="102"/>
      <c r="AB15" s="103"/>
      <c r="AC15" s="102"/>
      <c r="AD15" s="101"/>
      <c r="AE15" s="100"/>
      <c r="AF15" s="99"/>
      <c r="AI15" s="98"/>
      <c r="AJ15" s="97"/>
      <c r="AK15" s="96"/>
    </row>
    <row r="16" spans="1:37" ht="18.75" customHeight="1" x14ac:dyDescent="0.2">
      <c r="A16" s="122" t="s">
        <v>54</v>
      </c>
      <c r="B16" s="132" t="s">
        <v>1272</v>
      </c>
      <c r="C16" s="124" t="s">
        <v>1267</v>
      </c>
      <c r="D16" s="95" t="s">
        <v>1265</v>
      </c>
      <c r="E16" s="91">
        <v>7.7629999999999999</v>
      </c>
      <c r="F16" s="91" t="s">
        <v>1266</v>
      </c>
      <c r="G16" s="91" t="s">
        <v>1265</v>
      </c>
      <c r="H16" s="91">
        <v>4.2000000000000003E-2</v>
      </c>
      <c r="I16" s="91" t="s">
        <v>1257</v>
      </c>
      <c r="J16" s="91">
        <v>100</v>
      </c>
      <c r="K16" s="91" t="s">
        <v>1264</v>
      </c>
      <c r="L16" s="91" t="s">
        <v>1257</v>
      </c>
      <c r="M16" s="91">
        <v>1</v>
      </c>
      <c r="N16" s="94" t="s">
        <v>1257</v>
      </c>
      <c r="O16" s="93">
        <v>1.1000000000000001</v>
      </c>
      <c r="P16" s="91" t="s">
        <v>1257</v>
      </c>
      <c r="Q16" s="91">
        <v>0.7</v>
      </c>
      <c r="R16" s="91" t="s">
        <v>1257</v>
      </c>
      <c r="S16" s="92">
        <v>1.3</v>
      </c>
      <c r="T16" s="91" t="s">
        <v>1257</v>
      </c>
      <c r="U16" s="91">
        <v>1.2</v>
      </c>
      <c r="V16" s="91" t="s">
        <v>1256</v>
      </c>
      <c r="W16" s="91">
        <f>(E16+(H16*J16))*M16*O16*Q16*S16*U16</f>
        <v>14.369955600000001</v>
      </c>
      <c r="X16" s="91"/>
      <c r="Y16" s="90"/>
      <c r="Z16" s="89">
        <f>W16</f>
        <v>14.369955600000001</v>
      </c>
      <c r="AA16" s="64" t="s">
        <v>1257</v>
      </c>
      <c r="AB16" s="62">
        <f>AB10</f>
        <v>4.2699999999999996</v>
      </c>
      <c r="AC16" s="64" t="s">
        <v>1256</v>
      </c>
      <c r="AD16" s="63">
        <f>Z16*AB16</f>
        <v>61.359710411999998</v>
      </c>
      <c r="AG16" s="60"/>
      <c r="AH16" s="59"/>
      <c r="AI16" s="58"/>
    </row>
    <row r="17" spans="1:37" ht="14.25" customHeight="1" x14ac:dyDescent="0.2">
      <c r="A17" s="157"/>
      <c r="B17" s="133"/>
      <c r="C17" s="161"/>
      <c r="D17" s="138" t="s">
        <v>1263</v>
      </c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40"/>
      <c r="Z17" s="88"/>
      <c r="AA17" s="87"/>
      <c r="AB17" s="57"/>
      <c r="AC17" s="87"/>
      <c r="AD17" s="86"/>
    </row>
    <row r="18" spans="1:37" ht="63" customHeight="1" x14ac:dyDescent="0.2">
      <c r="A18" s="123"/>
      <c r="B18" s="134"/>
      <c r="C18" s="125"/>
      <c r="D18" s="141" t="s">
        <v>1262</v>
      </c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3"/>
      <c r="Z18" s="85"/>
      <c r="AA18" s="84"/>
      <c r="AB18" s="75"/>
      <c r="AC18" s="84"/>
      <c r="AD18" s="83"/>
      <c r="AG18" s="60"/>
      <c r="AH18" s="59"/>
      <c r="AI18" s="58"/>
    </row>
    <row r="19" spans="1:37" ht="18.75" customHeight="1" x14ac:dyDescent="0.2">
      <c r="A19" s="122" t="s">
        <v>1271</v>
      </c>
      <c r="B19" s="132" t="s">
        <v>1270</v>
      </c>
      <c r="C19" s="124" t="s">
        <v>1267</v>
      </c>
      <c r="D19" s="95" t="s">
        <v>1265</v>
      </c>
      <c r="E19" s="91">
        <v>8.2650000000000006</v>
      </c>
      <c r="F19" s="91" t="s">
        <v>1266</v>
      </c>
      <c r="G19" s="91" t="s">
        <v>1265</v>
      </c>
      <c r="H19" s="91">
        <v>4.1000000000000002E-2</v>
      </c>
      <c r="I19" s="91" t="s">
        <v>1257</v>
      </c>
      <c r="J19" s="91">
        <v>500</v>
      </c>
      <c r="K19" s="91" t="s">
        <v>1264</v>
      </c>
      <c r="L19" s="91" t="s">
        <v>1257</v>
      </c>
      <c r="M19" s="91">
        <v>1</v>
      </c>
      <c r="N19" s="94" t="s">
        <v>1257</v>
      </c>
      <c r="O19" s="93">
        <v>1.1000000000000001</v>
      </c>
      <c r="P19" s="91" t="s">
        <v>1257</v>
      </c>
      <c r="Q19" s="91">
        <v>0.7</v>
      </c>
      <c r="R19" s="91" t="s">
        <v>1257</v>
      </c>
      <c r="S19" s="92">
        <v>1.3</v>
      </c>
      <c r="T19" s="91" t="s">
        <v>1257</v>
      </c>
      <c r="U19" s="91">
        <v>1.2</v>
      </c>
      <c r="V19" s="91" t="s">
        <v>1256</v>
      </c>
      <c r="W19" s="91">
        <f>(E19+(H19*J19))*M19*O19*Q19*S19*U19</f>
        <v>34.552518000000006</v>
      </c>
      <c r="X19" s="91"/>
      <c r="Y19" s="90"/>
      <c r="Z19" s="89">
        <f>W19</f>
        <v>34.552518000000006</v>
      </c>
      <c r="AA19" s="64" t="s">
        <v>1257</v>
      </c>
      <c r="AB19" s="62">
        <f>AB10</f>
        <v>4.2699999999999996</v>
      </c>
      <c r="AC19" s="64" t="s">
        <v>1256</v>
      </c>
      <c r="AD19" s="63">
        <f>Z19*AB19</f>
        <v>147.53925186000001</v>
      </c>
      <c r="AG19" s="60"/>
      <c r="AH19" s="59"/>
      <c r="AI19" s="58"/>
    </row>
    <row r="20" spans="1:37" ht="14.25" customHeight="1" x14ac:dyDescent="0.2">
      <c r="A20" s="157"/>
      <c r="B20" s="133"/>
      <c r="C20" s="161"/>
      <c r="D20" s="138" t="s">
        <v>1263</v>
      </c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40"/>
      <c r="Z20" s="88"/>
      <c r="AA20" s="87"/>
      <c r="AB20" s="57"/>
      <c r="AC20" s="87"/>
      <c r="AD20" s="86"/>
    </row>
    <row r="21" spans="1:37" ht="63" customHeight="1" x14ac:dyDescent="0.2">
      <c r="A21" s="123"/>
      <c r="B21" s="134"/>
      <c r="C21" s="125"/>
      <c r="D21" s="141" t="s">
        <v>1262</v>
      </c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3"/>
      <c r="Z21" s="85"/>
      <c r="AA21" s="84"/>
      <c r="AB21" s="75"/>
      <c r="AC21" s="84"/>
      <c r="AD21" s="83"/>
      <c r="AG21" s="60"/>
      <c r="AH21" s="59"/>
      <c r="AI21" s="58"/>
    </row>
    <row r="22" spans="1:37" ht="18.75" customHeight="1" x14ac:dyDescent="0.2">
      <c r="A22" s="122" t="s">
        <v>1269</v>
      </c>
      <c r="B22" s="132" t="s">
        <v>1268</v>
      </c>
      <c r="C22" s="124" t="s">
        <v>1267</v>
      </c>
      <c r="D22" s="95" t="s">
        <v>1265</v>
      </c>
      <c r="E22" s="91">
        <v>12.265000000000001</v>
      </c>
      <c r="F22" s="91" t="s">
        <v>1266</v>
      </c>
      <c r="G22" s="91" t="s">
        <v>1265</v>
      </c>
      <c r="H22" s="91">
        <v>3.6999999999999998E-2</v>
      </c>
      <c r="I22" s="91" t="s">
        <v>1257</v>
      </c>
      <c r="J22" s="91">
        <v>1000</v>
      </c>
      <c r="K22" s="91" t="s">
        <v>1264</v>
      </c>
      <c r="L22" s="91" t="s">
        <v>1257</v>
      </c>
      <c r="M22" s="91">
        <v>1</v>
      </c>
      <c r="N22" s="94" t="s">
        <v>1257</v>
      </c>
      <c r="O22" s="93">
        <v>1.1000000000000001</v>
      </c>
      <c r="P22" s="91" t="s">
        <v>1257</v>
      </c>
      <c r="Q22" s="91">
        <v>0.7</v>
      </c>
      <c r="R22" s="91" t="s">
        <v>1257</v>
      </c>
      <c r="S22" s="92">
        <v>1.3</v>
      </c>
      <c r="T22" s="91" t="s">
        <v>1257</v>
      </c>
      <c r="U22" s="91">
        <v>1.2</v>
      </c>
      <c r="V22" s="91" t="s">
        <v>1256</v>
      </c>
      <c r="W22" s="91">
        <f>(E22+(H22*J22))*M22*O22*Q22*S22*U22</f>
        <v>59.177117999999993</v>
      </c>
      <c r="X22" s="91"/>
      <c r="Y22" s="90"/>
      <c r="Z22" s="89">
        <f>W22</f>
        <v>59.177117999999993</v>
      </c>
      <c r="AA22" s="64" t="s">
        <v>1257</v>
      </c>
      <c r="AB22" s="62">
        <f>AB10</f>
        <v>4.2699999999999996</v>
      </c>
      <c r="AC22" s="64" t="s">
        <v>1256</v>
      </c>
      <c r="AD22" s="63">
        <f>Z22*AB22</f>
        <v>252.68629385999995</v>
      </c>
      <c r="AG22" s="60"/>
      <c r="AH22" s="59"/>
      <c r="AI22" s="58"/>
    </row>
    <row r="23" spans="1:37" ht="14.25" customHeight="1" x14ac:dyDescent="0.2">
      <c r="A23" s="157"/>
      <c r="B23" s="133"/>
      <c r="C23" s="161"/>
      <c r="D23" s="138" t="s">
        <v>1263</v>
      </c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40"/>
      <c r="Z23" s="88"/>
      <c r="AA23" s="87"/>
      <c r="AB23" s="57"/>
      <c r="AC23" s="87"/>
      <c r="AD23" s="86"/>
    </row>
    <row r="24" spans="1:37" ht="69.75" customHeight="1" x14ac:dyDescent="0.2">
      <c r="A24" s="123"/>
      <c r="B24" s="134"/>
      <c r="C24" s="125"/>
      <c r="D24" s="141" t="s">
        <v>1262</v>
      </c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3"/>
      <c r="Z24" s="85"/>
      <c r="AA24" s="84"/>
      <c r="AB24" s="75"/>
      <c r="AC24" s="84"/>
      <c r="AD24" s="83"/>
      <c r="AG24" s="60"/>
      <c r="AH24" s="59"/>
      <c r="AI24" s="58"/>
    </row>
    <row r="25" spans="1:37" ht="18.75" customHeight="1" x14ac:dyDescent="0.2">
      <c r="A25" s="122" t="s">
        <v>57</v>
      </c>
      <c r="B25" s="124" t="s">
        <v>1261</v>
      </c>
      <c r="C25" s="124" t="s">
        <v>1260</v>
      </c>
      <c r="D25" s="82"/>
      <c r="E25" s="67">
        <v>6.6</v>
      </c>
      <c r="F25" s="67" t="s">
        <v>1257</v>
      </c>
      <c r="G25" s="67">
        <v>0.7</v>
      </c>
      <c r="H25" s="67" t="s">
        <v>1257</v>
      </c>
      <c r="I25" s="67">
        <v>0.5</v>
      </c>
      <c r="J25" s="67" t="s">
        <v>1257</v>
      </c>
      <c r="K25" s="81">
        <v>1.3</v>
      </c>
      <c r="L25" s="79" t="s">
        <v>1257</v>
      </c>
      <c r="M25" s="79">
        <v>0.2</v>
      </c>
      <c r="N25" s="67" t="s">
        <v>1256</v>
      </c>
      <c r="O25" s="80">
        <f>E25*K25*I25*G25*M25</f>
        <v>0.60060000000000002</v>
      </c>
      <c r="P25" s="79"/>
      <c r="Q25" s="79"/>
      <c r="R25" s="79"/>
      <c r="S25" s="79"/>
      <c r="T25" s="67"/>
      <c r="U25" s="67"/>
      <c r="V25" s="78"/>
      <c r="W25" s="78"/>
      <c r="X25" s="77"/>
      <c r="Y25" s="76"/>
      <c r="Z25" s="68">
        <f>O25</f>
        <v>0.60060000000000002</v>
      </c>
      <c r="AA25" s="67" t="s">
        <v>1257</v>
      </c>
      <c r="AB25" s="62">
        <f>AB7</f>
        <v>4.2699999999999996</v>
      </c>
      <c r="AC25" s="67" t="s">
        <v>1256</v>
      </c>
      <c r="AD25" s="66">
        <f>Z25*AB25</f>
        <v>2.564562</v>
      </c>
      <c r="AE25" s="62"/>
      <c r="AF25" s="61"/>
      <c r="AI25" s="60"/>
      <c r="AJ25" s="59"/>
      <c r="AK25" s="58"/>
    </row>
    <row r="26" spans="1:37" ht="93" customHeight="1" x14ac:dyDescent="0.2">
      <c r="A26" s="123"/>
      <c r="B26" s="125"/>
      <c r="C26" s="125"/>
      <c r="D26" s="126" t="s">
        <v>1255</v>
      </c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8"/>
      <c r="Z26" s="65"/>
      <c r="AA26" s="64"/>
      <c r="AB26" s="75"/>
      <c r="AC26" s="64"/>
      <c r="AD26" s="63"/>
      <c r="AE26" s="62"/>
      <c r="AF26" s="61"/>
      <c r="AI26" s="60"/>
      <c r="AJ26" s="59"/>
      <c r="AK26" s="58"/>
    </row>
    <row r="27" spans="1:37" ht="18.75" customHeight="1" x14ac:dyDescent="0.2">
      <c r="A27" s="122" t="s">
        <v>61</v>
      </c>
      <c r="B27" s="124" t="s">
        <v>1259</v>
      </c>
      <c r="C27" s="124" t="s">
        <v>1258</v>
      </c>
      <c r="D27" s="74"/>
      <c r="E27" s="64">
        <v>20.8</v>
      </c>
      <c r="F27" s="64" t="s">
        <v>1257</v>
      </c>
      <c r="G27" s="64">
        <v>0.7</v>
      </c>
      <c r="H27" s="64" t="s">
        <v>1257</v>
      </c>
      <c r="I27" s="64">
        <v>0.5</v>
      </c>
      <c r="J27" s="64" t="s">
        <v>1257</v>
      </c>
      <c r="K27" s="73">
        <v>1.3</v>
      </c>
      <c r="L27" s="54" t="s">
        <v>1257</v>
      </c>
      <c r="M27" s="54">
        <v>0.2</v>
      </c>
      <c r="N27" s="64" t="s">
        <v>1256</v>
      </c>
      <c r="O27" s="72">
        <f>E27*K27*I27*G27*M27</f>
        <v>1.8928000000000003</v>
      </c>
      <c r="T27" s="64"/>
      <c r="U27" s="64"/>
      <c r="V27" s="71"/>
      <c r="W27" s="71"/>
      <c r="X27" s="70"/>
      <c r="Y27" s="69"/>
      <c r="Z27" s="68">
        <f>O27</f>
        <v>1.8928000000000003</v>
      </c>
      <c r="AA27" s="67" t="s">
        <v>1257</v>
      </c>
      <c r="AB27" s="62">
        <f>AB7</f>
        <v>4.2699999999999996</v>
      </c>
      <c r="AC27" s="67" t="s">
        <v>1256</v>
      </c>
      <c r="AD27" s="66">
        <f>Z27*AB27</f>
        <v>8.082256000000001</v>
      </c>
      <c r="AE27" s="62"/>
      <c r="AF27" s="61"/>
      <c r="AI27" s="60"/>
      <c r="AJ27" s="59"/>
      <c r="AK27" s="58"/>
    </row>
    <row r="28" spans="1:37" ht="83.25" customHeight="1" x14ac:dyDescent="0.2">
      <c r="A28" s="123"/>
      <c r="B28" s="125"/>
      <c r="C28" s="125"/>
      <c r="D28" s="126" t="s">
        <v>1255</v>
      </c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8"/>
      <c r="Z28" s="65"/>
      <c r="AA28" s="64"/>
      <c r="AB28" s="62"/>
      <c r="AC28" s="64"/>
      <c r="AD28" s="63"/>
      <c r="AE28" s="62"/>
      <c r="AF28" s="61"/>
      <c r="AI28" s="60"/>
      <c r="AJ28" s="59"/>
      <c r="AK28" s="58"/>
    </row>
    <row r="29" spans="1:37" ht="14.25" customHeight="1" x14ac:dyDescent="0.25">
      <c r="A29" s="145" t="s">
        <v>1254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7"/>
      <c r="Z29" s="151">
        <f>SUM(AD7:AD28)</f>
        <v>615.29733101199997</v>
      </c>
      <c r="AA29" s="152"/>
      <c r="AB29" s="152"/>
      <c r="AC29" s="152"/>
      <c r="AD29" s="153"/>
      <c r="AE29" s="57"/>
      <c r="AF29" s="55"/>
      <c r="AG29" s="55"/>
      <c r="AH29" s="55"/>
      <c r="AI29" s="55"/>
      <c r="AJ29" s="55"/>
      <c r="AK29" s="55"/>
    </row>
    <row r="30" spans="1:37" x14ac:dyDescent="0.25">
      <c r="A30" s="145" t="s">
        <v>1253</v>
      </c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7"/>
      <c r="Z30" s="151">
        <f>Z29*1000</f>
        <v>615297.33101199998</v>
      </c>
      <c r="AA30" s="152"/>
      <c r="AB30" s="152"/>
      <c r="AC30" s="152"/>
      <c r="AD30" s="153"/>
      <c r="AE30" s="57"/>
      <c r="AF30" s="55"/>
      <c r="AG30" s="55"/>
      <c r="AH30" s="55"/>
      <c r="AI30" s="55"/>
      <c r="AJ30" s="55"/>
      <c r="AK30" s="55"/>
    </row>
    <row r="31" spans="1:37" ht="18.75" customHeight="1" x14ac:dyDescent="0.25">
      <c r="A31" s="145" t="s">
        <v>1252</v>
      </c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7"/>
      <c r="Z31" s="148">
        <f>Z30</f>
        <v>615297.33101199998</v>
      </c>
      <c r="AA31" s="149"/>
      <c r="AB31" s="149"/>
      <c r="AC31" s="149"/>
      <c r="AD31" s="150"/>
      <c r="AE31" s="57"/>
      <c r="AF31" s="55"/>
      <c r="AG31" s="55"/>
      <c r="AH31" s="55"/>
      <c r="AI31" s="55"/>
      <c r="AJ31" s="55"/>
      <c r="AK31" s="55"/>
    </row>
    <row r="32" spans="1:37" x14ac:dyDescent="0.25">
      <c r="A32" s="145" t="s">
        <v>1251</v>
      </c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7"/>
      <c r="X32" s="56"/>
      <c r="Y32" s="56"/>
      <c r="Z32" s="148">
        <f>Z31*0.2</f>
        <v>123059.4662024</v>
      </c>
      <c r="AA32" s="149"/>
      <c r="AB32" s="149"/>
      <c r="AC32" s="149"/>
      <c r="AD32" s="150"/>
      <c r="AE32" s="55"/>
      <c r="AF32" s="55"/>
      <c r="AG32" s="55"/>
      <c r="AH32" s="55"/>
      <c r="AI32" s="55"/>
      <c r="AJ32" s="55"/>
      <c r="AK32" s="55"/>
    </row>
    <row r="33" spans="1:37" x14ac:dyDescent="0.25">
      <c r="A33" s="145" t="s">
        <v>1250</v>
      </c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7"/>
      <c r="X33" s="56"/>
      <c r="Y33" s="56"/>
      <c r="Z33" s="148">
        <f>Z32+Z31</f>
        <v>738356.79721440002</v>
      </c>
      <c r="AA33" s="149"/>
      <c r="AB33" s="149"/>
      <c r="AC33" s="149"/>
      <c r="AD33" s="150"/>
      <c r="AE33" s="55"/>
      <c r="AF33" s="55"/>
      <c r="AG33" s="55"/>
      <c r="AH33" s="55"/>
      <c r="AI33" s="55"/>
      <c r="AJ33" s="55"/>
      <c r="AK33" s="55"/>
    </row>
  </sheetData>
  <mergeCells count="57">
    <mergeCell ref="A16:A18"/>
    <mergeCell ref="A22:A24"/>
    <mergeCell ref="B22:B24"/>
    <mergeCell ref="C22:C24"/>
    <mergeCell ref="D23:Y23"/>
    <mergeCell ref="D24:Y24"/>
    <mergeCell ref="C16:C18"/>
    <mergeCell ref="D18:Y18"/>
    <mergeCell ref="A19:A21"/>
    <mergeCell ref="B19:B21"/>
    <mergeCell ref="D17:Y17"/>
    <mergeCell ref="C19:C21"/>
    <mergeCell ref="D20:Y20"/>
    <mergeCell ref="D21:Y21"/>
    <mergeCell ref="B16:B18"/>
    <mergeCell ref="Z6:AD6"/>
    <mergeCell ref="E7:J7"/>
    <mergeCell ref="A4:Z4"/>
    <mergeCell ref="A3:AD3"/>
    <mergeCell ref="A2:AD2"/>
    <mergeCell ref="A7:A9"/>
    <mergeCell ref="B7:B9"/>
    <mergeCell ref="C7:C9"/>
    <mergeCell ref="D8:Y8"/>
    <mergeCell ref="Z8:AD9"/>
    <mergeCell ref="D9:Y9"/>
    <mergeCell ref="D6:Y6"/>
    <mergeCell ref="A10:A12"/>
    <mergeCell ref="B10:B12"/>
    <mergeCell ref="C10:C12"/>
    <mergeCell ref="D11:Y11"/>
    <mergeCell ref="D12:Y12"/>
    <mergeCell ref="E10:J10"/>
    <mergeCell ref="A32:W32"/>
    <mergeCell ref="Z32:AD32"/>
    <mergeCell ref="A33:W33"/>
    <mergeCell ref="Z33:AD33"/>
    <mergeCell ref="A29:Y29"/>
    <mergeCell ref="Z29:AD29"/>
    <mergeCell ref="Z30:AD30"/>
    <mergeCell ref="Z31:AD31"/>
    <mergeCell ref="A30:Y30"/>
    <mergeCell ref="A31:Y31"/>
    <mergeCell ref="A13:A15"/>
    <mergeCell ref="B13:B15"/>
    <mergeCell ref="C13:C15"/>
    <mergeCell ref="D14:Y14"/>
    <mergeCell ref="D15:Y15"/>
    <mergeCell ref="E13:J13"/>
    <mergeCell ref="A25:A26"/>
    <mergeCell ref="A27:A28"/>
    <mergeCell ref="B27:B28"/>
    <mergeCell ref="C27:C28"/>
    <mergeCell ref="D28:Y28"/>
    <mergeCell ref="B25:B26"/>
    <mergeCell ref="C25:C26"/>
    <mergeCell ref="D26:Y26"/>
  </mergeCells>
  <pageMargins left="0.56000000000000005" right="0.17" top="0.19" bottom="0.17" header="0.3" footer="0.3"/>
  <pageSetup paperSize="9" scale="54" orientation="portrait" r:id="rId1"/>
  <colBreaks count="1" manualBreakCount="1">
    <brk id="30" max="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600"/>
  <sheetViews>
    <sheetView showGridLines="0" tabSelected="1" topLeftCell="A581" zoomScaleNormal="100" zoomScaleSheetLayoutView="75" workbookViewId="0">
      <selection activeCell="G598" sqref="G598"/>
    </sheetView>
  </sheetViews>
  <sheetFormatPr defaultRowHeight="12.75" outlineLevelRow="2" x14ac:dyDescent="0.2"/>
  <cols>
    <col min="1" max="1" width="4.7109375" style="35" customWidth="1"/>
    <col min="2" max="2" width="20.28515625" style="32" customWidth="1"/>
    <col min="3" max="3" width="37.140625" style="3" customWidth="1"/>
    <col min="4" max="4" width="17.140625" style="4" customWidth="1"/>
    <col min="5" max="5" width="11.7109375" style="5" customWidth="1"/>
    <col min="6" max="7" width="10.5703125" style="6" customWidth="1"/>
    <col min="8" max="8" width="11" style="6" customWidth="1"/>
    <col min="9" max="9" width="10.7109375" style="6" customWidth="1"/>
    <col min="10" max="10" width="8.28515625" style="6" customWidth="1"/>
    <col min="11" max="11" width="8.140625" style="6" customWidth="1"/>
    <col min="12" max="16384" width="9.140625" style="7"/>
  </cols>
  <sheetData>
    <row r="1" spans="1:14" outlineLevel="2" x14ac:dyDescent="0.2">
      <c r="A1" s="1" t="s">
        <v>7</v>
      </c>
      <c r="B1" s="2"/>
      <c r="I1" s="1" t="s">
        <v>8</v>
      </c>
    </row>
    <row r="2" spans="1:14" outlineLevel="1" x14ac:dyDescent="0.2">
      <c r="A2" s="8"/>
      <c r="B2" s="2"/>
      <c r="I2" s="8"/>
    </row>
    <row r="3" spans="1:14" outlineLevel="1" x14ac:dyDescent="0.2">
      <c r="A3" s="8"/>
      <c r="B3" s="2"/>
      <c r="I3" s="8"/>
    </row>
    <row r="4" spans="1:14" outlineLevel="1" x14ac:dyDescent="0.2">
      <c r="A4" s="8" t="s">
        <v>20</v>
      </c>
      <c r="B4" s="2"/>
      <c r="I4" s="8" t="s">
        <v>19</v>
      </c>
    </row>
    <row r="5" spans="1:14" outlineLevel="1" x14ac:dyDescent="0.2">
      <c r="A5" s="9" t="s">
        <v>24</v>
      </c>
      <c r="B5" s="2"/>
      <c r="I5" s="9" t="s">
        <v>25</v>
      </c>
    </row>
    <row r="6" spans="1:14" x14ac:dyDescent="0.2">
      <c r="A6" s="191"/>
      <c r="B6" s="192"/>
      <c r="C6" s="192"/>
      <c r="D6" s="192"/>
      <c r="E6" s="192"/>
      <c r="F6" s="192"/>
      <c r="G6" s="192"/>
      <c r="H6" s="192"/>
      <c r="I6" s="192"/>
      <c r="J6" s="192"/>
      <c r="K6" s="192"/>
    </row>
    <row r="7" spans="1:14" x14ac:dyDescent="0.2">
      <c r="A7" s="4"/>
      <c r="B7" s="11"/>
      <c r="C7" s="12"/>
      <c r="D7" s="13" t="s">
        <v>0</v>
      </c>
      <c r="E7" s="14"/>
      <c r="F7" s="23"/>
      <c r="G7" s="12"/>
      <c r="H7" s="12"/>
      <c r="I7" s="12"/>
      <c r="J7" s="12"/>
    </row>
    <row r="8" spans="1:14" x14ac:dyDescent="0.2">
      <c r="A8" s="4"/>
      <c r="B8" s="15"/>
      <c r="C8" s="6"/>
      <c r="D8" s="6"/>
      <c r="E8" s="6"/>
    </row>
    <row r="9" spans="1:14" ht="15.75" x14ac:dyDescent="0.2">
      <c r="A9" s="4"/>
      <c r="B9" s="15"/>
      <c r="C9" s="6"/>
      <c r="D9" s="16" t="s">
        <v>1</v>
      </c>
      <c r="F9" s="17"/>
      <c r="G9" s="17"/>
    </row>
    <row r="10" spans="1:14" x14ac:dyDescent="0.2">
      <c r="A10" s="4"/>
      <c r="B10" s="15"/>
      <c r="C10" s="6"/>
      <c r="D10" s="18" t="s">
        <v>2</v>
      </c>
      <c r="F10" s="19"/>
      <c r="G10" s="19"/>
    </row>
    <row r="11" spans="1:14" x14ac:dyDescent="0.2">
      <c r="A11" s="4"/>
      <c r="B11" s="15"/>
      <c r="C11" s="6"/>
      <c r="D11" s="6"/>
      <c r="E11" s="6"/>
    </row>
    <row r="12" spans="1:14" ht="14.25" x14ac:dyDescent="0.2">
      <c r="A12" s="33" t="s">
        <v>3</v>
      </c>
      <c r="B12" s="193">
        <v>142</v>
      </c>
      <c r="C12" s="194"/>
      <c r="D12" s="194"/>
      <c r="E12" s="194"/>
      <c r="F12" s="194"/>
      <c r="G12" s="194"/>
      <c r="H12" s="194"/>
      <c r="I12" s="194"/>
      <c r="J12" s="194"/>
      <c r="K12" s="194"/>
    </row>
    <row r="13" spans="1:14" x14ac:dyDescent="0.2">
      <c r="A13" s="4"/>
      <c r="B13" s="22"/>
      <c r="C13" s="12"/>
      <c r="D13" s="13" t="s">
        <v>4</v>
      </c>
      <c r="E13" s="37"/>
      <c r="F13" s="23"/>
      <c r="G13" s="23"/>
      <c r="H13" s="12"/>
      <c r="I13" s="12"/>
      <c r="J13" s="12"/>
      <c r="K13" s="12"/>
    </row>
    <row r="14" spans="1:14" x14ac:dyDescent="0.2">
      <c r="A14" s="34"/>
      <c r="B14" s="24"/>
      <c r="C14" s="6"/>
      <c r="D14" s="6"/>
      <c r="E14" s="6"/>
    </row>
    <row r="15" spans="1:14" x14ac:dyDescent="0.2">
      <c r="B15" s="193" t="s">
        <v>21</v>
      </c>
      <c r="C15" s="194"/>
      <c r="D15" s="194"/>
      <c r="E15" s="194"/>
      <c r="F15" s="194"/>
      <c r="G15" s="194"/>
      <c r="H15" s="194"/>
      <c r="I15" s="194"/>
      <c r="J15" s="194"/>
      <c r="K15" s="194"/>
    </row>
    <row r="16" spans="1:14" s="27" customFormat="1" ht="14.25" x14ac:dyDescent="0.2">
      <c r="A16" s="10"/>
      <c r="B16" s="20" t="s">
        <v>34</v>
      </c>
      <c r="C16" s="26"/>
      <c r="D16" s="195" t="s">
        <v>26</v>
      </c>
      <c r="E16" s="196"/>
      <c r="F16" s="25" t="s">
        <v>27</v>
      </c>
      <c r="G16" s="25"/>
      <c r="H16" s="25"/>
      <c r="I16" s="21"/>
      <c r="J16" s="21"/>
      <c r="K16" s="21"/>
      <c r="L16" s="7"/>
      <c r="M16" s="7"/>
      <c r="N16" s="7"/>
    </row>
    <row r="17" spans="1:14" s="27" customFormat="1" ht="14.25" outlineLevel="1" x14ac:dyDescent="0.2">
      <c r="A17" s="10"/>
      <c r="B17" s="20" t="s">
        <v>41</v>
      </c>
      <c r="C17" s="26"/>
      <c r="D17" s="195" t="s">
        <v>42</v>
      </c>
      <c r="E17" s="196"/>
      <c r="F17" s="25" t="s">
        <v>27</v>
      </c>
      <c r="G17" s="25"/>
      <c r="H17" s="25"/>
      <c r="I17" s="21"/>
      <c r="J17" s="21"/>
      <c r="K17" s="21"/>
      <c r="L17" s="7"/>
      <c r="M17" s="7"/>
      <c r="N17" s="7"/>
    </row>
    <row r="18" spans="1:14" s="27" customFormat="1" ht="14.25" outlineLevel="1" x14ac:dyDescent="0.2">
      <c r="A18" s="10"/>
      <c r="B18" s="20" t="s">
        <v>39</v>
      </c>
      <c r="C18" s="26"/>
      <c r="D18" s="195" t="s">
        <v>40</v>
      </c>
      <c r="E18" s="196"/>
      <c r="F18" s="25" t="s">
        <v>27</v>
      </c>
      <c r="G18" s="25"/>
      <c r="H18" s="25"/>
      <c r="I18" s="21"/>
      <c r="J18" s="21"/>
      <c r="K18" s="21"/>
      <c r="L18" s="7"/>
      <c r="M18" s="7"/>
      <c r="N18" s="7"/>
    </row>
    <row r="19" spans="1:14" s="27" customFormat="1" ht="14.25" outlineLevel="1" x14ac:dyDescent="0.2">
      <c r="A19" s="10"/>
      <c r="B19" s="20" t="s">
        <v>37</v>
      </c>
      <c r="C19" s="26"/>
      <c r="D19" s="195" t="s">
        <v>38</v>
      </c>
      <c r="E19" s="196"/>
      <c r="F19" s="25" t="s">
        <v>27</v>
      </c>
      <c r="G19" s="25"/>
      <c r="H19" s="25"/>
      <c r="I19" s="21"/>
      <c r="J19" s="21"/>
      <c r="K19" s="21"/>
      <c r="L19" s="7"/>
      <c r="M19" s="7"/>
      <c r="N19" s="7"/>
    </row>
    <row r="20" spans="1:14" s="27" customFormat="1" ht="14.25" outlineLevel="1" x14ac:dyDescent="0.2">
      <c r="A20" s="10"/>
      <c r="B20" s="20" t="s">
        <v>35</v>
      </c>
      <c r="C20" s="26"/>
      <c r="D20" s="195" t="s">
        <v>36</v>
      </c>
      <c r="E20" s="196"/>
      <c r="F20" s="25" t="s">
        <v>27</v>
      </c>
      <c r="G20" s="25"/>
      <c r="H20" s="25"/>
      <c r="I20" s="21"/>
      <c r="J20" s="21"/>
      <c r="K20" s="21"/>
      <c r="L20" s="7"/>
      <c r="M20" s="7"/>
      <c r="N20" s="7"/>
    </row>
    <row r="21" spans="1:14" s="27" customFormat="1" ht="14.25" x14ac:dyDescent="0.2">
      <c r="A21" s="10"/>
      <c r="B21" s="20" t="s">
        <v>30</v>
      </c>
      <c r="C21" s="26"/>
      <c r="D21" s="195" t="s">
        <v>28</v>
      </c>
      <c r="E21" s="196"/>
      <c r="F21" s="25" t="s">
        <v>27</v>
      </c>
      <c r="G21" s="25"/>
      <c r="H21" s="25"/>
      <c r="I21" s="21"/>
      <c r="J21" s="21"/>
      <c r="K21" s="21"/>
      <c r="L21" s="7"/>
      <c r="M21" s="7"/>
      <c r="N21" s="7"/>
    </row>
    <row r="22" spans="1:14" s="27" customFormat="1" ht="14.25" outlineLevel="1" x14ac:dyDescent="0.2">
      <c r="A22" s="10"/>
      <c r="B22" s="20" t="s">
        <v>31</v>
      </c>
      <c r="C22" s="26"/>
      <c r="D22" s="195" t="s">
        <v>32</v>
      </c>
      <c r="E22" s="196"/>
      <c r="F22" s="25" t="s">
        <v>33</v>
      </c>
      <c r="G22" s="25"/>
      <c r="H22" s="25"/>
      <c r="I22" s="21"/>
      <c r="J22" s="21"/>
      <c r="K22" s="21"/>
      <c r="L22" s="7"/>
      <c r="M22" s="7"/>
      <c r="N22" s="7"/>
    </row>
    <row r="23" spans="1:14" ht="14.25" x14ac:dyDescent="0.2">
      <c r="B23" s="38" t="s">
        <v>29</v>
      </c>
      <c r="D23" s="6"/>
      <c r="E23" s="6"/>
    </row>
    <row r="24" spans="1:14" x14ac:dyDescent="0.2">
      <c r="B24" s="28"/>
      <c r="C24" s="4"/>
      <c r="D24" s="19"/>
      <c r="E24" s="6"/>
    </row>
    <row r="25" spans="1:14" x14ac:dyDescent="0.2">
      <c r="B25" s="2"/>
      <c r="E25" s="6"/>
    </row>
    <row r="26" spans="1:14" s="29" customFormat="1" ht="48" customHeight="1" x14ac:dyDescent="0.2">
      <c r="A26" s="189" t="s">
        <v>5</v>
      </c>
      <c r="B26" s="190" t="s">
        <v>9</v>
      </c>
      <c r="C26" s="189" t="s">
        <v>10</v>
      </c>
      <c r="D26" s="189" t="s">
        <v>11</v>
      </c>
      <c r="E26" s="189" t="s">
        <v>17</v>
      </c>
      <c r="F26" s="189"/>
      <c r="G26" s="189" t="s">
        <v>18</v>
      </c>
      <c r="H26" s="189"/>
      <c r="I26" s="189"/>
      <c r="J26" s="189" t="s">
        <v>15</v>
      </c>
      <c r="K26" s="189"/>
      <c r="L26" s="7"/>
      <c r="M26" s="7"/>
      <c r="N26" s="7"/>
    </row>
    <row r="27" spans="1:14" s="29" customFormat="1" ht="24" x14ac:dyDescent="0.2">
      <c r="A27" s="189"/>
      <c r="B27" s="190"/>
      <c r="C27" s="189"/>
      <c r="D27" s="189"/>
      <c r="E27" s="36" t="s">
        <v>12</v>
      </c>
      <c r="F27" s="36" t="s">
        <v>22</v>
      </c>
      <c r="G27" s="189" t="s">
        <v>6</v>
      </c>
      <c r="H27" s="189" t="s">
        <v>14</v>
      </c>
      <c r="I27" s="36" t="s">
        <v>23</v>
      </c>
      <c r="J27" s="189"/>
      <c r="K27" s="189"/>
      <c r="L27" s="7"/>
      <c r="M27" s="7"/>
      <c r="N27" s="7"/>
    </row>
    <row r="28" spans="1:14" s="29" customFormat="1" ht="36" x14ac:dyDescent="0.2">
      <c r="A28" s="189"/>
      <c r="B28" s="190"/>
      <c r="C28" s="189"/>
      <c r="D28" s="189"/>
      <c r="E28" s="36" t="s">
        <v>14</v>
      </c>
      <c r="F28" s="36" t="s">
        <v>13</v>
      </c>
      <c r="G28" s="189"/>
      <c r="H28" s="189"/>
      <c r="I28" s="36" t="s">
        <v>13</v>
      </c>
      <c r="J28" s="36" t="s">
        <v>16</v>
      </c>
      <c r="K28" s="36" t="s">
        <v>12</v>
      </c>
      <c r="L28" s="7"/>
      <c r="M28" s="7"/>
      <c r="N28" s="7"/>
    </row>
    <row r="29" spans="1:14" x14ac:dyDescent="0.2">
      <c r="A29" s="30">
        <v>1</v>
      </c>
      <c r="B29" s="31">
        <v>2</v>
      </c>
      <c r="C29" s="36">
        <v>3</v>
      </c>
      <c r="D29" s="36">
        <v>4</v>
      </c>
      <c r="E29" s="36">
        <v>5</v>
      </c>
      <c r="F29" s="30">
        <v>6</v>
      </c>
      <c r="G29" s="30">
        <v>7</v>
      </c>
      <c r="H29" s="30">
        <v>8</v>
      </c>
      <c r="I29" s="30">
        <v>9</v>
      </c>
      <c r="J29" s="30">
        <v>10</v>
      </c>
      <c r="K29" s="30">
        <v>11</v>
      </c>
    </row>
    <row r="30" spans="1:14" ht="27.95" customHeight="1" x14ac:dyDescent="0.2">
      <c r="A30" s="197" t="s">
        <v>43</v>
      </c>
      <c r="B30" s="198"/>
      <c r="C30" s="198"/>
      <c r="D30" s="198"/>
      <c r="E30" s="198"/>
      <c r="F30" s="198"/>
      <c r="G30" s="198"/>
      <c r="H30" s="198"/>
      <c r="I30" s="198"/>
      <c r="J30" s="198"/>
      <c r="K30" s="198"/>
    </row>
    <row r="31" spans="1:14" ht="96.75" x14ac:dyDescent="0.2">
      <c r="A31" s="39" t="s">
        <v>44</v>
      </c>
      <c r="B31" s="40" t="s">
        <v>45</v>
      </c>
      <c r="C31" s="41" t="s">
        <v>46</v>
      </c>
      <c r="D31" s="42">
        <v>1</v>
      </c>
      <c r="E31" s="43" t="s">
        <v>47</v>
      </c>
      <c r="F31" s="43" t="s">
        <v>48</v>
      </c>
      <c r="G31" s="44">
        <v>4260</v>
      </c>
      <c r="H31" s="44">
        <v>1826</v>
      </c>
      <c r="I31" s="43" t="s">
        <v>49</v>
      </c>
      <c r="J31" s="44">
        <v>7.9</v>
      </c>
      <c r="K31" s="44">
        <v>7.9</v>
      </c>
    </row>
    <row r="32" spans="1:14" ht="77.25" x14ac:dyDescent="0.2">
      <c r="A32" s="39" t="s">
        <v>50</v>
      </c>
      <c r="B32" s="40" t="s">
        <v>51</v>
      </c>
      <c r="C32" s="41" t="s">
        <v>52</v>
      </c>
      <c r="D32" s="45" t="s">
        <v>53</v>
      </c>
      <c r="E32" s="43">
        <v>9232.5300000000007</v>
      </c>
      <c r="F32" s="44"/>
      <c r="G32" s="44">
        <v>18465</v>
      </c>
      <c r="H32" s="44"/>
      <c r="I32" s="44"/>
      <c r="J32" s="44"/>
      <c r="K32" s="44"/>
    </row>
    <row r="33" spans="1:11" ht="33.75" x14ac:dyDescent="0.2">
      <c r="A33" s="46" t="s">
        <v>54</v>
      </c>
      <c r="B33" s="47"/>
      <c r="C33" s="48" t="s">
        <v>55</v>
      </c>
      <c r="D33" s="49">
        <v>1</v>
      </c>
      <c r="E33" s="50" t="s">
        <v>56</v>
      </c>
      <c r="F33" s="44"/>
      <c r="G33" s="51">
        <v>814</v>
      </c>
      <c r="H33" s="44"/>
      <c r="I33" s="44"/>
      <c r="J33" s="44"/>
      <c r="K33" s="44"/>
    </row>
    <row r="34" spans="1:11" ht="60" x14ac:dyDescent="0.2">
      <c r="A34" s="46" t="s">
        <v>57</v>
      </c>
      <c r="B34" s="40" t="s">
        <v>58</v>
      </c>
      <c r="C34" s="48" t="s">
        <v>59</v>
      </c>
      <c r="D34" s="49">
        <v>1</v>
      </c>
      <c r="E34" s="50" t="s">
        <v>60</v>
      </c>
      <c r="F34" s="44"/>
      <c r="G34" s="51">
        <v>6957</v>
      </c>
      <c r="H34" s="44"/>
      <c r="I34" s="44"/>
      <c r="J34" s="44"/>
      <c r="K34" s="44"/>
    </row>
    <row r="35" spans="1:11" ht="84.75" x14ac:dyDescent="0.2">
      <c r="A35" s="39" t="s">
        <v>61</v>
      </c>
      <c r="B35" s="40" t="s">
        <v>62</v>
      </c>
      <c r="C35" s="41" t="s">
        <v>63</v>
      </c>
      <c r="D35" s="45" t="s">
        <v>64</v>
      </c>
      <c r="E35" s="43" t="s">
        <v>65</v>
      </c>
      <c r="F35" s="44"/>
      <c r="G35" s="44">
        <v>155</v>
      </c>
      <c r="H35" s="44">
        <v>152</v>
      </c>
      <c r="I35" s="44"/>
      <c r="J35" s="44">
        <v>15.12</v>
      </c>
      <c r="K35" s="44">
        <v>0.6</v>
      </c>
    </row>
    <row r="36" spans="1:11" ht="33.75" x14ac:dyDescent="0.2">
      <c r="A36" s="46" t="s">
        <v>66</v>
      </c>
      <c r="B36" s="47"/>
      <c r="C36" s="48" t="s">
        <v>67</v>
      </c>
      <c r="D36" s="49">
        <v>4</v>
      </c>
      <c r="E36" s="50" t="s">
        <v>68</v>
      </c>
      <c r="F36" s="44"/>
      <c r="G36" s="51">
        <v>1013</v>
      </c>
      <c r="H36" s="44"/>
      <c r="I36" s="44"/>
      <c r="J36" s="44"/>
      <c r="K36" s="44"/>
    </row>
    <row r="37" spans="1:11" ht="120.75" x14ac:dyDescent="0.2">
      <c r="A37" s="39" t="s">
        <v>69</v>
      </c>
      <c r="B37" s="40" t="s">
        <v>70</v>
      </c>
      <c r="C37" s="41" t="s">
        <v>71</v>
      </c>
      <c r="D37" s="45" t="s">
        <v>72</v>
      </c>
      <c r="E37" s="43" t="s">
        <v>73</v>
      </c>
      <c r="F37" s="43" t="s">
        <v>74</v>
      </c>
      <c r="G37" s="44">
        <v>2079</v>
      </c>
      <c r="H37" s="44">
        <v>486</v>
      </c>
      <c r="I37" s="43" t="s">
        <v>75</v>
      </c>
      <c r="J37" s="44">
        <v>65.239999999999995</v>
      </c>
      <c r="K37" s="44">
        <v>1.96</v>
      </c>
    </row>
    <row r="38" spans="1:11" ht="89.25" x14ac:dyDescent="0.2">
      <c r="A38" s="39" t="s">
        <v>76</v>
      </c>
      <c r="B38" s="40" t="s">
        <v>77</v>
      </c>
      <c r="C38" s="41" t="s">
        <v>78</v>
      </c>
      <c r="D38" s="45" t="s">
        <v>79</v>
      </c>
      <c r="E38" s="43">
        <v>97084.99</v>
      </c>
      <c r="F38" s="44"/>
      <c r="G38" s="44">
        <v>3010</v>
      </c>
      <c r="H38" s="44"/>
      <c r="I38" s="44"/>
      <c r="J38" s="44"/>
      <c r="K38" s="44"/>
    </row>
    <row r="39" spans="1:11" ht="84.75" x14ac:dyDescent="0.2">
      <c r="A39" s="39" t="s">
        <v>80</v>
      </c>
      <c r="B39" s="40" t="s">
        <v>82</v>
      </c>
      <c r="C39" s="41" t="s">
        <v>81</v>
      </c>
      <c r="D39" s="45" t="s">
        <v>83</v>
      </c>
      <c r="E39" s="43" t="s">
        <v>84</v>
      </c>
      <c r="F39" s="43" t="s">
        <v>85</v>
      </c>
      <c r="G39" s="44">
        <v>22</v>
      </c>
      <c r="H39" s="44">
        <v>12</v>
      </c>
      <c r="I39" s="43" t="s">
        <v>86</v>
      </c>
      <c r="J39" s="44">
        <v>3</v>
      </c>
      <c r="K39" s="44">
        <v>0.05</v>
      </c>
    </row>
    <row r="40" spans="1:11" ht="96.75" x14ac:dyDescent="0.2">
      <c r="A40" s="39" t="s">
        <v>87</v>
      </c>
      <c r="B40" s="40" t="s">
        <v>88</v>
      </c>
      <c r="C40" s="41" t="s">
        <v>89</v>
      </c>
      <c r="D40" s="45" t="s">
        <v>90</v>
      </c>
      <c r="E40" s="43" t="s">
        <v>91</v>
      </c>
      <c r="F40" s="43" t="s">
        <v>92</v>
      </c>
      <c r="G40" s="44">
        <v>574</v>
      </c>
      <c r="H40" s="44">
        <v>345</v>
      </c>
      <c r="I40" s="43" t="s">
        <v>93</v>
      </c>
      <c r="J40" s="44">
        <v>20.100000000000001</v>
      </c>
      <c r="K40" s="44">
        <v>1.41</v>
      </c>
    </row>
    <row r="41" spans="1:11" ht="77.25" x14ac:dyDescent="0.2">
      <c r="A41" s="39" t="s">
        <v>94</v>
      </c>
      <c r="B41" s="40" t="s">
        <v>95</v>
      </c>
      <c r="C41" s="41" t="s">
        <v>96</v>
      </c>
      <c r="D41" s="45" t="s">
        <v>97</v>
      </c>
      <c r="E41" s="43">
        <v>43775.18</v>
      </c>
      <c r="F41" s="44"/>
      <c r="G41" s="44">
        <v>121</v>
      </c>
      <c r="H41" s="44"/>
      <c r="I41" s="44"/>
      <c r="J41" s="44"/>
      <c r="K41" s="44"/>
    </row>
    <row r="42" spans="1:11" ht="65.25" x14ac:dyDescent="0.2">
      <c r="A42" s="39" t="s">
        <v>98</v>
      </c>
      <c r="B42" s="40" t="s">
        <v>99</v>
      </c>
      <c r="C42" s="41" t="s">
        <v>100</v>
      </c>
      <c r="D42" s="45" t="s">
        <v>101</v>
      </c>
      <c r="E42" s="43">
        <v>19545.330000000002</v>
      </c>
      <c r="F42" s="44"/>
      <c r="G42" s="44">
        <v>195</v>
      </c>
      <c r="H42" s="44"/>
      <c r="I42" s="44"/>
      <c r="J42" s="44"/>
      <c r="K42" s="44"/>
    </row>
    <row r="43" spans="1:11" ht="84.75" x14ac:dyDescent="0.2">
      <c r="A43" s="39" t="s">
        <v>102</v>
      </c>
      <c r="B43" s="40" t="s">
        <v>103</v>
      </c>
      <c r="C43" s="41" t="s">
        <v>104</v>
      </c>
      <c r="D43" s="45" t="s">
        <v>105</v>
      </c>
      <c r="E43" s="43" t="s">
        <v>106</v>
      </c>
      <c r="F43" s="43" t="s">
        <v>107</v>
      </c>
      <c r="G43" s="44">
        <v>385</v>
      </c>
      <c r="H43" s="44">
        <v>262</v>
      </c>
      <c r="I43" s="43" t="s">
        <v>108</v>
      </c>
      <c r="J43" s="44">
        <v>10.7</v>
      </c>
      <c r="K43" s="44">
        <v>1.07</v>
      </c>
    </row>
    <row r="44" spans="1:11" ht="65.25" x14ac:dyDescent="0.2">
      <c r="A44" s="39" t="s">
        <v>109</v>
      </c>
      <c r="B44" s="40" t="s">
        <v>110</v>
      </c>
      <c r="C44" s="41" t="s">
        <v>111</v>
      </c>
      <c r="D44" s="45" t="s">
        <v>112</v>
      </c>
      <c r="E44" s="43">
        <v>44893.77</v>
      </c>
      <c r="F44" s="44"/>
      <c r="G44" s="44">
        <v>508</v>
      </c>
      <c r="H44" s="44"/>
      <c r="I44" s="44"/>
      <c r="J44" s="44"/>
      <c r="K44" s="44"/>
    </row>
    <row r="45" spans="1:11" ht="84.75" x14ac:dyDescent="0.2">
      <c r="A45" s="39" t="s">
        <v>113</v>
      </c>
      <c r="B45" s="40" t="s">
        <v>114</v>
      </c>
      <c r="C45" s="41" t="s">
        <v>115</v>
      </c>
      <c r="D45" s="42">
        <v>1</v>
      </c>
      <c r="E45" s="43" t="s">
        <v>116</v>
      </c>
      <c r="F45" s="44"/>
      <c r="G45" s="44">
        <v>408</v>
      </c>
      <c r="H45" s="44">
        <v>408</v>
      </c>
      <c r="I45" s="44"/>
      <c r="J45" s="44">
        <v>1.22</v>
      </c>
      <c r="K45" s="44">
        <v>1.22</v>
      </c>
    </row>
    <row r="46" spans="1:11" ht="84.75" x14ac:dyDescent="0.2">
      <c r="A46" s="39" t="s">
        <v>117</v>
      </c>
      <c r="B46" s="40" t="s">
        <v>62</v>
      </c>
      <c r="C46" s="41" t="s">
        <v>63</v>
      </c>
      <c r="D46" s="45" t="s">
        <v>64</v>
      </c>
      <c r="E46" s="43" t="s">
        <v>65</v>
      </c>
      <c r="F46" s="44"/>
      <c r="G46" s="44">
        <v>155</v>
      </c>
      <c r="H46" s="44">
        <v>152</v>
      </c>
      <c r="I46" s="44"/>
      <c r="J46" s="44">
        <v>15.12</v>
      </c>
      <c r="K46" s="44">
        <v>0.6</v>
      </c>
    </row>
    <row r="47" spans="1:11" ht="45.75" x14ac:dyDescent="0.2">
      <c r="A47" s="46" t="s">
        <v>118</v>
      </c>
      <c r="B47" s="47"/>
      <c r="C47" s="48" t="s">
        <v>119</v>
      </c>
      <c r="D47" s="49">
        <v>4</v>
      </c>
      <c r="E47" s="50" t="s">
        <v>120</v>
      </c>
      <c r="F47" s="44"/>
      <c r="G47" s="51">
        <v>2708</v>
      </c>
      <c r="H47" s="44"/>
      <c r="I47" s="44"/>
      <c r="J47" s="44"/>
      <c r="K47" s="44"/>
    </row>
    <row r="48" spans="1:11" ht="27.95" customHeight="1" x14ac:dyDescent="0.2">
      <c r="A48" s="197" t="s">
        <v>121</v>
      </c>
      <c r="B48" s="198"/>
      <c r="C48" s="198"/>
      <c r="D48" s="198"/>
      <c r="E48" s="198"/>
      <c r="F48" s="198"/>
      <c r="G48" s="198"/>
      <c r="H48" s="198"/>
      <c r="I48" s="198"/>
      <c r="J48" s="198"/>
      <c r="K48" s="198"/>
    </row>
    <row r="49" spans="1:11" ht="96.75" x14ac:dyDescent="0.2">
      <c r="A49" s="39" t="s">
        <v>122</v>
      </c>
      <c r="B49" s="40" t="s">
        <v>123</v>
      </c>
      <c r="C49" s="41" t="s">
        <v>124</v>
      </c>
      <c r="D49" s="42">
        <v>1</v>
      </c>
      <c r="E49" s="43" t="s">
        <v>125</v>
      </c>
      <c r="F49" s="43" t="s">
        <v>126</v>
      </c>
      <c r="G49" s="44">
        <v>2103</v>
      </c>
      <c r="H49" s="44">
        <v>878</v>
      </c>
      <c r="I49" s="43" t="s">
        <v>127</v>
      </c>
      <c r="J49" s="44">
        <v>3.8</v>
      </c>
      <c r="K49" s="44">
        <v>3.8</v>
      </c>
    </row>
    <row r="50" spans="1:11" ht="77.25" x14ac:dyDescent="0.2">
      <c r="A50" s="39" t="s">
        <v>128</v>
      </c>
      <c r="B50" s="40" t="s">
        <v>51</v>
      </c>
      <c r="C50" s="41" t="s">
        <v>52</v>
      </c>
      <c r="D50" s="42">
        <v>1</v>
      </c>
      <c r="E50" s="43">
        <v>9232.5300000000007</v>
      </c>
      <c r="F50" s="44"/>
      <c r="G50" s="44">
        <v>9233</v>
      </c>
      <c r="H50" s="44"/>
      <c r="I50" s="44"/>
      <c r="J50" s="44"/>
      <c r="K50" s="44"/>
    </row>
    <row r="51" spans="1:11" ht="33.75" x14ac:dyDescent="0.2">
      <c r="A51" s="46" t="s">
        <v>129</v>
      </c>
      <c r="B51" s="47"/>
      <c r="C51" s="48" t="s">
        <v>55</v>
      </c>
      <c r="D51" s="49">
        <v>1</v>
      </c>
      <c r="E51" s="50" t="s">
        <v>56</v>
      </c>
      <c r="F51" s="44"/>
      <c r="G51" s="51">
        <v>814</v>
      </c>
      <c r="H51" s="44"/>
      <c r="I51" s="44"/>
      <c r="J51" s="44"/>
      <c r="K51" s="44"/>
    </row>
    <row r="52" spans="1:11" ht="84.75" x14ac:dyDescent="0.2">
      <c r="A52" s="39" t="s">
        <v>130</v>
      </c>
      <c r="B52" s="40" t="s">
        <v>62</v>
      </c>
      <c r="C52" s="41" t="s">
        <v>131</v>
      </c>
      <c r="D52" s="45" t="s">
        <v>64</v>
      </c>
      <c r="E52" s="43" t="s">
        <v>65</v>
      </c>
      <c r="F52" s="44"/>
      <c r="G52" s="44">
        <v>155</v>
      </c>
      <c r="H52" s="44">
        <v>152</v>
      </c>
      <c r="I52" s="44"/>
      <c r="J52" s="44">
        <v>15.12</v>
      </c>
      <c r="K52" s="44">
        <v>0.6</v>
      </c>
    </row>
    <row r="53" spans="1:11" ht="33.75" x14ac:dyDescent="0.2">
      <c r="A53" s="46" t="s">
        <v>132</v>
      </c>
      <c r="B53" s="47"/>
      <c r="C53" s="48" t="s">
        <v>67</v>
      </c>
      <c r="D53" s="49">
        <v>4</v>
      </c>
      <c r="E53" s="50" t="s">
        <v>68</v>
      </c>
      <c r="F53" s="44"/>
      <c r="G53" s="51">
        <v>1013</v>
      </c>
      <c r="H53" s="44"/>
      <c r="I53" s="44"/>
      <c r="J53" s="44"/>
      <c r="K53" s="44"/>
    </row>
    <row r="54" spans="1:11" ht="120.75" x14ac:dyDescent="0.2">
      <c r="A54" s="39" t="s">
        <v>133</v>
      </c>
      <c r="B54" s="40" t="s">
        <v>70</v>
      </c>
      <c r="C54" s="41" t="s">
        <v>134</v>
      </c>
      <c r="D54" s="45" t="s">
        <v>135</v>
      </c>
      <c r="E54" s="43" t="s">
        <v>73</v>
      </c>
      <c r="F54" s="43" t="s">
        <v>74</v>
      </c>
      <c r="G54" s="44">
        <v>16631</v>
      </c>
      <c r="H54" s="44">
        <v>3885</v>
      </c>
      <c r="I54" s="43" t="s">
        <v>136</v>
      </c>
      <c r="J54" s="44">
        <v>65.239999999999995</v>
      </c>
      <c r="K54" s="44">
        <v>15.66</v>
      </c>
    </row>
    <row r="55" spans="1:11" ht="89.25" x14ac:dyDescent="0.2">
      <c r="A55" s="39" t="s">
        <v>137</v>
      </c>
      <c r="B55" s="40" t="s">
        <v>138</v>
      </c>
      <c r="C55" s="41" t="s">
        <v>139</v>
      </c>
      <c r="D55" s="45" t="s">
        <v>140</v>
      </c>
      <c r="E55" s="43">
        <v>160043.35999999999</v>
      </c>
      <c r="F55" s="44"/>
      <c r="G55" s="44">
        <v>40171</v>
      </c>
      <c r="H55" s="44"/>
      <c r="I55" s="44"/>
      <c r="J55" s="44"/>
      <c r="K55" s="44"/>
    </row>
    <row r="56" spans="1:11" ht="84.75" x14ac:dyDescent="0.2">
      <c r="A56" s="39" t="s">
        <v>141</v>
      </c>
      <c r="B56" s="40" t="s">
        <v>82</v>
      </c>
      <c r="C56" s="41" t="s">
        <v>142</v>
      </c>
      <c r="D56" s="45" t="s">
        <v>143</v>
      </c>
      <c r="E56" s="43" t="s">
        <v>84</v>
      </c>
      <c r="F56" s="43" t="s">
        <v>85</v>
      </c>
      <c r="G56" s="44">
        <v>179</v>
      </c>
      <c r="H56" s="44">
        <v>94</v>
      </c>
      <c r="I56" s="43" t="s">
        <v>144</v>
      </c>
      <c r="J56" s="44">
        <v>3</v>
      </c>
      <c r="K56" s="44">
        <v>0.38</v>
      </c>
    </row>
    <row r="57" spans="1:11" ht="96.75" x14ac:dyDescent="0.2">
      <c r="A57" s="39" t="s">
        <v>145</v>
      </c>
      <c r="B57" s="40" t="s">
        <v>88</v>
      </c>
      <c r="C57" s="41" t="s">
        <v>146</v>
      </c>
      <c r="D57" s="45" t="s">
        <v>147</v>
      </c>
      <c r="E57" s="43" t="s">
        <v>91</v>
      </c>
      <c r="F57" s="43" t="s">
        <v>92</v>
      </c>
      <c r="G57" s="44">
        <v>1147</v>
      </c>
      <c r="H57" s="44">
        <v>690</v>
      </c>
      <c r="I57" s="43" t="s">
        <v>148</v>
      </c>
      <c r="J57" s="44">
        <v>20.100000000000001</v>
      </c>
      <c r="K57" s="44">
        <v>2.81</v>
      </c>
    </row>
    <row r="58" spans="1:11" ht="77.25" x14ac:dyDescent="0.2">
      <c r="A58" s="39" t="s">
        <v>149</v>
      </c>
      <c r="B58" s="40" t="s">
        <v>95</v>
      </c>
      <c r="C58" s="41" t="s">
        <v>96</v>
      </c>
      <c r="D58" s="45" t="s">
        <v>150</v>
      </c>
      <c r="E58" s="43">
        <v>43775.18</v>
      </c>
      <c r="F58" s="44"/>
      <c r="G58" s="44">
        <v>242</v>
      </c>
      <c r="H58" s="44"/>
      <c r="I58" s="44"/>
      <c r="J58" s="44"/>
      <c r="K58" s="44"/>
    </row>
    <row r="59" spans="1:11" ht="65.25" x14ac:dyDescent="0.2">
      <c r="A59" s="39" t="s">
        <v>151</v>
      </c>
      <c r="B59" s="40" t="s">
        <v>99</v>
      </c>
      <c r="C59" s="41" t="s">
        <v>100</v>
      </c>
      <c r="D59" s="45" t="s">
        <v>152</v>
      </c>
      <c r="E59" s="43">
        <v>19545.330000000002</v>
      </c>
      <c r="F59" s="44"/>
      <c r="G59" s="44">
        <v>391</v>
      </c>
      <c r="H59" s="44"/>
      <c r="I59" s="44"/>
      <c r="J59" s="44"/>
      <c r="K59" s="44"/>
    </row>
    <row r="60" spans="1:11" ht="84.75" x14ac:dyDescent="0.2">
      <c r="A60" s="39" t="s">
        <v>153</v>
      </c>
      <c r="B60" s="40" t="s">
        <v>103</v>
      </c>
      <c r="C60" s="41" t="s">
        <v>154</v>
      </c>
      <c r="D60" s="45" t="s">
        <v>155</v>
      </c>
      <c r="E60" s="43" t="s">
        <v>106</v>
      </c>
      <c r="F60" s="43" t="s">
        <v>107</v>
      </c>
      <c r="G60" s="44">
        <v>771</v>
      </c>
      <c r="H60" s="44">
        <v>525</v>
      </c>
      <c r="I60" s="43" t="s">
        <v>156</v>
      </c>
      <c r="J60" s="44">
        <v>10.7</v>
      </c>
      <c r="K60" s="44">
        <v>2.14</v>
      </c>
    </row>
    <row r="61" spans="1:11" ht="65.25" x14ac:dyDescent="0.2">
      <c r="A61" s="39" t="s">
        <v>157</v>
      </c>
      <c r="B61" s="40" t="s">
        <v>110</v>
      </c>
      <c r="C61" s="41" t="s">
        <v>111</v>
      </c>
      <c r="D61" s="45" t="s">
        <v>158</v>
      </c>
      <c r="E61" s="43">
        <v>44893.77</v>
      </c>
      <c r="F61" s="44"/>
      <c r="G61" s="44">
        <v>1015</v>
      </c>
      <c r="H61" s="44"/>
      <c r="I61" s="44"/>
      <c r="J61" s="44"/>
      <c r="K61" s="44"/>
    </row>
    <row r="62" spans="1:11" ht="84.75" x14ac:dyDescent="0.2">
      <c r="A62" s="39" t="s">
        <v>159</v>
      </c>
      <c r="B62" s="40" t="s">
        <v>114</v>
      </c>
      <c r="C62" s="41" t="s">
        <v>160</v>
      </c>
      <c r="D62" s="42">
        <v>2</v>
      </c>
      <c r="E62" s="43" t="s">
        <v>116</v>
      </c>
      <c r="F62" s="44"/>
      <c r="G62" s="44">
        <v>815</v>
      </c>
      <c r="H62" s="44">
        <v>815</v>
      </c>
      <c r="I62" s="44"/>
      <c r="J62" s="44">
        <v>1.22</v>
      </c>
      <c r="K62" s="44">
        <v>2.44</v>
      </c>
    </row>
    <row r="63" spans="1:11" ht="84.75" x14ac:dyDescent="0.2">
      <c r="A63" s="39" t="s">
        <v>161</v>
      </c>
      <c r="B63" s="40" t="s">
        <v>62</v>
      </c>
      <c r="C63" s="41" t="s">
        <v>131</v>
      </c>
      <c r="D63" s="45" t="s">
        <v>64</v>
      </c>
      <c r="E63" s="43" t="s">
        <v>65</v>
      </c>
      <c r="F63" s="44"/>
      <c r="G63" s="44">
        <v>155</v>
      </c>
      <c r="H63" s="44">
        <v>152</v>
      </c>
      <c r="I63" s="44"/>
      <c r="J63" s="44">
        <v>15.12</v>
      </c>
      <c r="K63" s="44">
        <v>0.6</v>
      </c>
    </row>
    <row r="64" spans="1:11" ht="45.75" x14ac:dyDescent="0.2">
      <c r="A64" s="46" t="s">
        <v>162</v>
      </c>
      <c r="B64" s="47"/>
      <c r="C64" s="48" t="s">
        <v>119</v>
      </c>
      <c r="D64" s="49">
        <v>4</v>
      </c>
      <c r="E64" s="50" t="s">
        <v>120</v>
      </c>
      <c r="F64" s="44"/>
      <c r="G64" s="51">
        <v>2708</v>
      </c>
      <c r="H64" s="44"/>
      <c r="I64" s="44"/>
      <c r="J64" s="44"/>
      <c r="K64" s="44"/>
    </row>
    <row r="65" spans="1:11" ht="96.75" x14ac:dyDescent="0.2">
      <c r="A65" s="39" t="s">
        <v>163</v>
      </c>
      <c r="B65" s="40" t="s">
        <v>164</v>
      </c>
      <c r="C65" s="41" t="s">
        <v>165</v>
      </c>
      <c r="D65" s="42">
        <v>5</v>
      </c>
      <c r="E65" s="43" t="s">
        <v>166</v>
      </c>
      <c r="F65" s="43" t="s">
        <v>167</v>
      </c>
      <c r="G65" s="44">
        <v>5041</v>
      </c>
      <c r="H65" s="44">
        <v>2331</v>
      </c>
      <c r="I65" s="43" t="s">
        <v>168</v>
      </c>
      <c r="J65" s="44">
        <v>1.97</v>
      </c>
      <c r="K65" s="44">
        <v>9.85</v>
      </c>
    </row>
    <row r="66" spans="1:11" ht="89.25" x14ac:dyDescent="0.2">
      <c r="A66" s="39" t="s">
        <v>169</v>
      </c>
      <c r="B66" s="40" t="s">
        <v>170</v>
      </c>
      <c r="C66" s="41" t="s">
        <v>171</v>
      </c>
      <c r="D66" s="45" t="s">
        <v>172</v>
      </c>
      <c r="E66" s="43">
        <v>31527.1</v>
      </c>
      <c r="F66" s="44"/>
      <c r="G66" s="44">
        <v>2365</v>
      </c>
      <c r="H66" s="44"/>
      <c r="I66" s="44"/>
      <c r="J66" s="44"/>
      <c r="K66" s="44"/>
    </row>
    <row r="67" spans="1:11" ht="65.25" x14ac:dyDescent="0.2">
      <c r="A67" s="39" t="s">
        <v>173</v>
      </c>
      <c r="B67" s="40" t="s">
        <v>99</v>
      </c>
      <c r="C67" s="41" t="s">
        <v>100</v>
      </c>
      <c r="D67" s="45" t="s">
        <v>174</v>
      </c>
      <c r="E67" s="43">
        <v>19545.330000000002</v>
      </c>
      <c r="F67" s="44"/>
      <c r="G67" s="44">
        <v>3909</v>
      </c>
      <c r="H67" s="44"/>
      <c r="I67" s="44"/>
      <c r="J67" s="44"/>
      <c r="K67" s="44"/>
    </row>
    <row r="68" spans="1:11" ht="53.25" x14ac:dyDescent="0.2">
      <c r="A68" s="39" t="s">
        <v>175</v>
      </c>
      <c r="B68" s="40" t="s">
        <v>176</v>
      </c>
      <c r="C68" s="41" t="s">
        <v>177</v>
      </c>
      <c r="D68" s="45" t="s">
        <v>178</v>
      </c>
      <c r="E68" s="43">
        <v>9785.3700000000008</v>
      </c>
      <c r="F68" s="44"/>
      <c r="G68" s="44">
        <v>979</v>
      </c>
      <c r="H68" s="44"/>
      <c r="I68" s="44"/>
      <c r="J68" s="44"/>
      <c r="K68" s="44"/>
    </row>
    <row r="69" spans="1:11" ht="19.149999999999999" customHeight="1" x14ac:dyDescent="0.2">
      <c r="A69" s="199" t="s">
        <v>179</v>
      </c>
      <c r="B69" s="198"/>
      <c r="C69" s="198"/>
      <c r="D69" s="198"/>
      <c r="E69" s="198"/>
      <c r="F69" s="198"/>
      <c r="G69" s="198"/>
      <c r="H69" s="198"/>
      <c r="I69" s="198"/>
      <c r="J69" s="198"/>
      <c r="K69" s="198"/>
    </row>
    <row r="70" spans="1:11" ht="84.75" x14ac:dyDescent="0.2">
      <c r="A70" s="39" t="s">
        <v>180</v>
      </c>
      <c r="B70" s="40" t="s">
        <v>181</v>
      </c>
      <c r="C70" s="41" t="s">
        <v>182</v>
      </c>
      <c r="D70" s="45" t="s">
        <v>183</v>
      </c>
      <c r="E70" s="43" t="s">
        <v>184</v>
      </c>
      <c r="F70" s="43" t="s">
        <v>185</v>
      </c>
      <c r="G70" s="44">
        <v>4262</v>
      </c>
      <c r="H70" s="44">
        <v>2221</v>
      </c>
      <c r="I70" s="43" t="s">
        <v>186</v>
      </c>
      <c r="J70" s="44">
        <v>1.27</v>
      </c>
      <c r="K70" s="44">
        <v>10.16</v>
      </c>
    </row>
    <row r="71" spans="1:11" ht="84.75" x14ac:dyDescent="0.2">
      <c r="A71" s="39" t="s">
        <v>187</v>
      </c>
      <c r="B71" s="40" t="s">
        <v>188</v>
      </c>
      <c r="C71" s="41" t="s">
        <v>189</v>
      </c>
      <c r="D71" s="42">
        <v>4</v>
      </c>
      <c r="E71" s="43" t="s">
        <v>190</v>
      </c>
      <c r="F71" s="43" t="s">
        <v>191</v>
      </c>
      <c r="G71" s="44">
        <v>330</v>
      </c>
      <c r="H71" s="44">
        <v>129</v>
      </c>
      <c r="I71" s="43" t="s">
        <v>192</v>
      </c>
      <c r="J71" s="44">
        <v>0.15</v>
      </c>
      <c r="K71" s="44">
        <v>0.6</v>
      </c>
    </row>
    <row r="72" spans="1:11" ht="72.75" x14ac:dyDescent="0.2">
      <c r="A72" s="39" t="s">
        <v>193</v>
      </c>
      <c r="B72" s="40" t="s">
        <v>194</v>
      </c>
      <c r="C72" s="41" t="s">
        <v>195</v>
      </c>
      <c r="D72" s="42">
        <v>5</v>
      </c>
      <c r="E72" s="43" t="s">
        <v>196</v>
      </c>
      <c r="F72" s="43" t="s">
        <v>197</v>
      </c>
      <c r="G72" s="44">
        <v>853</v>
      </c>
      <c r="H72" s="44">
        <v>343</v>
      </c>
      <c r="I72" s="43" t="s">
        <v>198</v>
      </c>
      <c r="J72" s="44">
        <v>0.28699999999999998</v>
      </c>
      <c r="K72" s="44">
        <v>1.44</v>
      </c>
    </row>
    <row r="73" spans="1:11" ht="84.75" x14ac:dyDescent="0.2">
      <c r="A73" s="39" t="s">
        <v>199</v>
      </c>
      <c r="B73" s="40" t="s">
        <v>200</v>
      </c>
      <c r="C73" s="41" t="s">
        <v>201</v>
      </c>
      <c r="D73" s="42">
        <v>5</v>
      </c>
      <c r="E73" s="43" t="s">
        <v>202</v>
      </c>
      <c r="F73" s="43" t="s">
        <v>203</v>
      </c>
      <c r="G73" s="44">
        <v>774</v>
      </c>
      <c r="H73" s="44">
        <v>703</v>
      </c>
      <c r="I73" s="43" t="s">
        <v>204</v>
      </c>
      <c r="J73" s="44">
        <v>0.66</v>
      </c>
      <c r="K73" s="44">
        <v>3.3</v>
      </c>
    </row>
    <row r="74" spans="1:11" ht="27.95" customHeight="1" x14ac:dyDescent="0.2">
      <c r="A74" s="197" t="s">
        <v>205</v>
      </c>
      <c r="B74" s="198"/>
      <c r="C74" s="198"/>
      <c r="D74" s="198"/>
      <c r="E74" s="198"/>
      <c r="F74" s="198"/>
      <c r="G74" s="198"/>
      <c r="H74" s="198"/>
      <c r="I74" s="198"/>
      <c r="J74" s="198"/>
      <c r="K74" s="198"/>
    </row>
    <row r="75" spans="1:11" ht="96.75" x14ac:dyDescent="0.2">
      <c r="A75" s="39" t="s">
        <v>206</v>
      </c>
      <c r="B75" s="40" t="s">
        <v>207</v>
      </c>
      <c r="C75" s="41" t="s">
        <v>208</v>
      </c>
      <c r="D75" s="45" t="s">
        <v>209</v>
      </c>
      <c r="E75" s="43" t="s">
        <v>210</v>
      </c>
      <c r="F75" s="43" t="s">
        <v>211</v>
      </c>
      <c r="G75" s="44">
        <v>2025</v>
      </c>
      <c r="H75" s="44">
        <v>375</v>
      </c>
      <c r="I75" s="43" t="s">
        <v>212</v>
      </c>
      <c r="J75" s="44">
        <v>0.44</v>
      </c>
      <c r="K75" s="44">
        <v>1.76</v>
      </c>
    </row>
    <row r="76" spans="1:11" ht="96.75" x14ac:dyDescent="0.2">
      <c r="A76" s="39" t="s">
        <v>213</v>
      </c>
      <c r="B76" s="40" t="s">
        <v>214</v>
      </c>
      <c r="C76" s="41" t="s">
        <v>215</v>
      </c>
      <c r="D76" s="42">
        <v>2</v>
      </c>
      <c r="E76" s="43" t="s">
        <v>216</v>
      </c>
      <c r="F76" s="43" t="s">
        <v>217</v>
      </c>
      <c r="G76" s="44">
        <v>316</v>
      </c>
      <c r="H76" s="44">
        <v>106</v>
      </c>
      <c r="I76" s="43" t="s">
        <v>218</v>
      </c>
      <c r="J76" s="44">
        <v>0.25</v>
      </c>
      <c r="K76" s="44">
        <v>0.5</v>
      </c>
    </row>
    <row r="77" spans="1:11" ht="96.75" x14ac:dyDescent="0.2">
      <c r="A77" s="39" t="s">
        <v>219</v>
      </c>
      <c r="B77" s="40" t="s">
        <v>220</v>
      </c>
      <c r="C77" s="41" t="s">
        <v>221</v>
      </c>
      <c r="D77" s="42">
        <v>1</v>
      </c>
      <c r="E77" s="43" t="s">
        <v>222</v>
      </c>
      <c r="F77" s="43" t="s">
        <v>223</v>
      </c>
      <c r="G77" s="44">
        <v>184</v>
      </c>
      <c r="H77" s="44">
        <v>64</v>
      </c>
      <c r="I77" s="43" t="s">
        <v>224</v>
      </c>
      <c r="J77" s="44">
        <v>0.3</v>
      </c>
      <c r="K77" s="44">
        <v>0.3</v>
      </c>
    </row>
    <row r="78" spans="1:11" ht="96.75" x14ac:dyDescent="0.2">
      <c r="A78" s="39" t="s">
        <v>225</v>
      </c>
      <c r="B78" s="40" t="s">
        <v>123</v>
      </c>
      <c r="C78" s="41" t="s">
        <v>226</v>
      </c>
      <c r="D78" s="42">
        <v>2</v>
      </c>
      <c r="E78" s="43" t="s">
        <v>125</v>
      </c>
      <c r="F78" s="43" t="s">
        <v>126</v>
      </c>
      <c r="G78" s="44">
        <v>4206</v>
      </c>
      <c r="H78" s="44">
        <v>1757</v>
      </c>
      <c r="I78" s="43" t="s">
        <v>227</v>
      </c>
      <c r="J78" s="44">
        <v>3.8</v>
      </c>
      <c r="K78" s="44">
        <v>7.6</v>
      </c>
    </row>
    <row r="79" spans="1:11" ht="96.75" x14ac:dyDescent="0.2">
      <c r="A79" s="39" t="s">
        <v>228</v>
      </c>
      <c r="B79" s="40" t="s">
        <v>45</v>
      </c>
      <c r="C79" s="41" t="s">
        <v>46</v>
      </c>
      <c r="D79" s="42">
        <v>1</v>
      </c>
      <c r="E79" s="43" t="s">
        <v>47</v>
      </c>
      <c r="F79" s="43" t="s">
        <v>48</v>
      </c>
      <c r="G79" s="44">
        <v>4260</v>
      </c>
      <c r="H79" s="44">
        <v>1826</v>
      </c>
      <c r="I79" s="43" t="s">
        <v>49</v>
      </c>
      <c r="J79" s="44">
        <v>7.9</v>
      </c>
      <c r="K79" s="44">
        <v>7.9</v>
      </c>
    </row>
    <row r="80" spans="1:11" ht="77.25" x14ac:dyDescent="0.2">
      <c r="A80" s="39" t="s">
        <v>229</v>
      </c>
      <c r="B80" s="40" t="s">
        <v>51</v>
      </c>
      <c r="C80" s="41" t="s">
        <v>52</v>
      </c>
      <c r="D80" s="45" t="s">
        <v>209</v>
      </c>
      <c r="E80" s="43">
        <v>9232.5300000000007</v>
      </c>
      <c r="F80" s="44"/>
      <c r="G80" s="44">
        <v>36930</v>
      </c>
      <c r="H80" s="44"/>
      <c r="I80" s="44"/>
      <c r="J80" s="44"/>
      <c r="K80" s="44"/>
    </row>
    <row r="81" spans="1:11" ht="33.75" x14ac:dyDescent="0.2">
      <c r="A81" s="46" t="s">
        <v>230</v>
      </c>
      <c r="B81" s="47"/>
      <c r="C81" s="48" t="s">
        <v>55</v>
      </c>
      <c r="D81" s="49">
        <v>1</v>
      </c>
      <c r="E81" s="50" t="s">
        <v>56</v>
      </c>
      <c r="F81" s="44"/>
      <c r="G81" s="51">
        <v>814</v>
      </c>
      <c r="H81" s="44"/>
      <c r="I81" s="44"/>
      <c r="J81" s="44"/>
      <c r="K81" s="44"/>
    </row>
    <row r="82" spans="1:11" ht="84.75" x14ac:dyDescent="0.2">
      <c r="A82" s="39" t="s">
        <v>231</v>
      </c>
      <c r="B82" s="40" t="s">
        <v>62</v>
      </c>
      <c r="C82" s="41" t="s">
        <v>63</v>
      </c>
      <c r="D82" s="45" t="s">
        <v>64</v>
      </c>
      <c r="E82" s="43" t="s">
        <v>65</v>
      </c>
      <c r="F82" s="44"/>
      <c r="G82" s="44">
        <v>155</v>
      </c>
      <c r="H82" s="44">
        <v>152</v>
      </c>
      <c r="I82" s="44"/>
      <c r="J82" s="44">
        <v>15.12</v>
      </c>
      <c r="K82" s="44">
        <v>0.6</v>
      </c>
    </row>
    <row r="83" spans="1:11" ht="33.75" x14ac:dyDescent="0.2">
      <c r="A83" s="46" t="s">
        <v>232</v>
      </c>
      <c r="B83" s="47"/>
      <c r="C83" s="48" t="s">
        <v>67</v>
      </c>
      <c r="D83" s="49">
        <v>4</v>
      </c>
      <c r="E83" s="50" t="s">
        <v>68</v>
      </c>
      <c r="F83" s="44"/>
      <c r="G83" s="51">
        <v>1013</v>
      </c>
      <c r="H83" s="44"/>
      <c r="I83" s="44"/>
      <c r="J83" s="44"/>
      <c r="K83" s="44"/>
    </row>
    <row r="84" spans="1:11" ht="120.75" x14ac:dyDescent="0.2">
      <c r="A84" s="39" t="s">
        <v>233</v>
      </c>
      <c r="B84" s="40" t="s">
        <v>70</v>
      </c>
      <c r="C84" s="41" t="s">
        <v>234</v>
      </c>
      <c r="D84" s="45" t="s">
        <v>235</v>
      </c>
      <c r="E84" s="43" t="s">
        <v>73</v>
      </c>
      <c r="F84" s="43" t="s">
        <v>74</v>
      </c>
      <c r="G84" s="44">
        <v>5544</v>
      </c>
      <c r="H84" s="44">
        <v>1295</v>
      </c>
      <c r="I84" s="43" t="s">
        <v>236</v>
      </c>
      <c r="J84" s="44">
        <v>65.239999999999995</v>
      </c>
      <c r="K84" s="44">
        <v>5.22</v>
      </c>
    </row>
    <row r="85" spans="1:11" ht="89.25" x14ac:dyDescent="0.2">
      <c r="A85" s="39" t="s">
        <v>237</v>
      </c>
      <c r="B85" s="40" t="s">
        <v>238</v>
      </c>
      <c r="C85" s="41" t="s">
        <v>239</v>
      </c>
      <c r="D85" s="45" t="s">
        <v>240</v>
      </c>
      <c r="E85" s="43">
        <v>136108.82</v>
      </c>
      <c r="F85" s="44"/>
      <c r="G85" s="44">
        <v>11433</v>
      </c>
      <c r="H85" s="44"/>
      <c r="I85" s="44"/>
      <c r="J85" s="44"/>
      <c r="K85" s="44"/>
    </row>
    <row r="86" spans="1:11" ht="84.75" x14ac:dyDescent="0.2">
      <c r="A86" s="39" t="s">
        <v>241</v>
      </c>
      <c r="B86" s="40" t="s">
        <v>82</v>
      </c>
      <c r="C86" s="41" t="s">
        <v>242</v>
      </c>
      <c r="D86" s="45" t="s">
        <v>243</v>
      </c>
      <c r="E86" s="43" t="s">
        <v>84</v>
      </c>
      <c r="F86" s="43" t="s">
        <v>85</v>
      </c>
      <c r="G86" s="44">
        <v>60</v>
      </c>
      <c r="H86" s="44">
        <v>32</v>
      </c>
      <c r="I86" s="43" t="s">
        <v>244</v>
      </c>
      <c r="J86" s="44">
        <v>3</v>
      </c>
      <c r="K86" s="44">
        <v>0.13</v>
      </c>
    </row>
    <row r="87" spans="1:11" ht="96.75" x14ac:dyDescent="0.2">
      <c r="A87" s="39" t="s">
        <v>245</v>
      </c>
      <c r="B87" s="40" t="s">
        <v>88</v>
      </c>
      <c r="C87" s="41" t="s">
        <v>246</v>
      </c>
      <c r="D87" s="45" t="s">
        <v>147</v>
      </c>
      <c r="E87" s="43" t="s">
        <v>91</v>
      </c>
      <c r="F87" s="43" t="s">
        <v>92</v>
      </c>
      <c r="G87" s="44">
        <v>1147</v>
      </c>
      <c r="H87" s="44">
        <v>690</v>
      </c>
      <c r="I87" s="43" t="s">
        <v>148</v>
      </c>
      <c r="J87" s="44">
        <v>20.100000000000001</v>
      </c>
      <c r="K87" s="44">
        <v>2.81</v>
      </c>
    </row>
    <row r="88" spans="1:11" ht="77.25" x14ac:dyDescent="0.2">
      <c r="A88" s="39" t="s">
        <v>247</v>
      </c>
      <c r="B88" s="40" t="s">
        <v>95</v>
      </c>
      <c r="C88" s="41" t="s">
        <v>96</v>
      </c>
      <c r="D88" s="45" t="s">
        <v>150</v>
      </c>
      <c r="E88" s="43">
        <v>43775.18</v>
      </c>
      <c r="F88" s="44"/>
      <c r="G88" s="44">
        <v>242</v>
      </c>
      <c r="H88" s="44"/>
      <c r="I88" s="44"/>
      <c r="J88" s="44"/>
      <c r="K88" s="44"/>
    </row>
    <row r="89" spans="1:11" ht="65.25" x14ac:dyDescent="0.2">
      <c r="A89" s="39" t="s">
        <v>248</v>
      </c>
      <c r="B89" s="40" t="s">
        <v>99</v>
      </c>
      <c r="C89" s="41" t="s">
        <v>100</v>
      </c>
      <c r="D89" s="45" t="s">
        <v>152</v>
      </c>
      <c r="E89" s="43">
        <v>19545.330000000002</v>
      </c>
      <c r="F89" s="44"/>
      <c r="G89" s="44">
        <v>391</v>
      </c>
      <c r="H89" s="44"/>
      <c r="I89" s="44"/>
      <c r="J89" s="44"/>
      <c r="K89" s="44"/>
    </row>
    <row r="90" spans="1:11" ht="84.75" x14ac:dyDescent="0.2">
      <c r="A90" s="39" t="s">
        <v>249</v>
      </c>
      <c r="B90" s="40" t="s">
        <v>103</v>
      </c>
      <c r="C90" s="41" t="s">
        <v>250</v>
      </c>
      <c r="D90" s="45" t="s">
        <v>155</v>
      </c>
      <c r="E90" s="43" t="s">
        <v>106</v>
      </c>
      <c r="F90" s="43" t="s">
        <v>107</v>
      </c>
      <c r="G90" s="44">
        <v>771</v>
      </c>
      <c r="H90" s="44">
        <v>525</v>
      </c>
      <c r="I90" s="43" t="s">
        <v>156</v>
      </c>
      <c r="J90" s="44">
        <v>10.7</v>
      </c>
      <c r="K90" s="44">
        <v>2.14</v>
      </c>
    </row>
    <row r="91" spans="1:11" ht="65.25" x14ac:dyDescent="0.2">
      <c r="A91" s="39" t="s">
        <v>251</v>
      </c>
      <c r="B91" s="40" t="s">
        <v>110</v>
      </c>
      <c r="C91" s="41" t="s">
        <v>111</v>
      </c>
      <c r="D91" s="45" t="s">
        <v>158</v>
      </c>
      <c r="E91" s="43">
        <v>44893.77</v>
      </c>
      <c r="F91" s="44"/>
      <c r="G91" s="44">
        <v>1015</v>
      </c>
      <c r="H91" s="44"/>
      <c r="I91" s="44"/>
      <c r="J91" s="44"/>
      <c r="K91" s="44"/>
    </row>
    <row r="92" spans="1:11" ht="84.75" x14ac:dyDescent="0.2">
      <c r="A92" s="39" t="s">
        <v>252</v>
      </c>
      <c r="B92" s="40" t="s">
        <v>114</v>
      </c>
      <c r="C92" s="41" t="s">
        <v>253</v>
      </c>
      <c r="D92" s="42">
        <v>2</v>
      </c>
      <c r="E92" s="43" t="s">
        <v>116</v>
      </c>
      <c r="F92" s="44"/>
      <c r="G92" s="44">
        <v>815</v>
      </c>
      <c r="H92" s="44">
        <v>815</v>
      </c>
      <c r="I92" s="44"/>
      <c r="J92" s="44">
        <v>1.22</v>
      </c>
      <c r="K92" s="44">
        <v>2.44</v>
      </c>
    </row>
    <row r="93" spans="1:11" ht="84.75" x14ac:dyDescent="0.2">
      <c r="A93" s="39" t="s">
        <v>254</v>
      </c>
      <c r="B93" s="40" t="s">
        <v>62</v>
      </c>
      <c r="C93" s="41" t="s">
        <v>63</v>
      </c>
      <c r="D93" s="45" t="s">
        <v>64</v>
      </c>
      <c r="E93" s="43" t="s">
        <v>65</v>
      </c>
      <c r="F93" s="44"/>
      <c r="G93" s="44">
        <v>155</v>
      </c>
      <c r="H93" s="44">
        <v>152</v>
      </c>
      <c r="I93" s="44"/>
      <c r="J93" s="44">
        <v>15.12</v>
      </c>
      <c r="K93" s="44">
        <v>0.6</v>
      </c>
    </row>
    <row r="94" spans="1:11" ht="45.75" x14ac:dyDescent="0.2">
      <c r="A94" s="46" t="s">
        <v>255</v>
      </c>
      <c r="B94" s="47"/>
      <c r="C94" s="48" t="s">
        <v>119</v>
      </c>
      <c r="D94" s="49">
        <v>4</v>
      </c>
      <c r="E94" s="50" t="s">
        <v>120</v>
      </c>
      <c r="F94" s="44"/>
      <c r="G94" s="51">
        <v>2708</v>
      </c>
      <c r="H94" s="44"/>
      <c r="I94" s="44"/>
      <c r="J94" s="44"/>
      <c r="K94" s="44"/>
    </row>
    <row r="95" spans="1:11" ht="72.75" x14ac:dyDescent="0.2">
      <c r="A95" s="39" t="s">
        <v>256</v>
      </c>
      <c r="B95" s="40" t="s">
        <v>194</v>
      </c>
      <c r="C95" s="41" t="s">
        <v>257</v>
      </c>
      <c r="D95" s="42">
        <v>1</v>
      </c>
      <c r="E95" s="43" t="s">
        <v>258</v>
      </c>
      <c r="F95" s="43" t="s">
        <v>259</v>
      </c>
      <c r="G95" s="44">
        <v>246</v>
      </c>
      <c r="H95" s="44">
        <v>98</v>
      </c>
      <c r="I95" s="43" t="s">
        <v>260</v>
      </c>
      <c r="J95" s="44">
        <v>0.41</v>
      </c>
      <c r="K95" s="44">
        <v>0.41</v>
      </c>
    </row>
    <row r="96" spans="1:11" ht="53.25" x14ac:dyDescent="0.2">
      <c r="A96" s="39" t="s">
        <v>261</v>
      </c>
      <c r="B96" s="40" t="s">
        <v>262</v>
      </c>
      <c r="C96" s="41" t="s">
        <v>263</v>
      </c>
      <c r="D96" s="45" t="s">
        <v>264</v>
      </c>
      <c r="E96" s="43">
        <v>75505.52</v>
      </c>
      <c r="F96" s="44"/>
      <c r="G96" s="44">
        <v>378</v>
      </c>
      <c r="H96" s="44"/>
      <c r="I96" s="44"/>
      <c r="J96" s="44"/>
      <c r="K96" s="44"/>
    </row>
    <row r="97" spans="1:11" ht="19.149999999999999" customHeight="1" x14ac:dyDescent="0.2">
      <c r="A97" s="199" t="s">
        <v>179</v>
      </c>
      <c r="B97" s="198"/>
      <c r="C97" s="198"/>
      <c r="D97" s="198"/>
      <c r="E97" s="198"/>
      <c r="F97" s="198"/>
      <c r="G97" s="198"/>
      <c r="H97" s="198"/>
      <c r="I97" s="198"/>
      <c r="J97" s="198"/>
      <c r="K97" s="198"/>
    </row>
    <row r="98" spans="1:11" ht="84.75" x14ac:dyDescent="0.2">
      <c r="A98" s="39" t="s">
        <v>265</v>
      </c>
      <c r="B98" s="40" t="s">
        <v>181</v>
      </c>
      <c r="C98" s="41" t="s">
        <v>266</v>
      </c>
      <c r="D98" s="42">
        <v>3</v>
      </c>
      <c r="E98" s="43" t="s">
        <v>184</v>
      </c>
      <c r="F98" s="43" t="s">
        <v>185</v>
      </c>
      <c r="G98" s="44">
        <v>1598</v>
      </c>
      <c r="H98" s="44">
        <v>833</v>
      </c>
      <c r="I98" s="43" t="s">
        <v>267</v>
      </c>
      <c r="J98" s="44">
        <v>1.27</v>
      </c>
      <c r="K98" s="44">
        <v>3.81</v>
      </c>
    </row>
    <row r="99" spans="1:11" ht="84.75" x14ac:dyDescent="0.2">
      <c r="A99" s="39" t="s">
        <v>268</v>
      </c>
      <c r="B99" s="40" t="s">
        <v>188</v>
      </c>
      <c r="C99" s="41" t="s">
        <v>269</v>
      </c>
      <c r="D99" s="42">
        <v>-3</v>
      </c>
      <c r="E99" s="43" t="s">
        <v>190</v>
      </c>
      <c r="F99" s="43" t="s">
        <v>191</v>
      </c>
      <c r="G99" s="44">
        <v>-247</v>
      </c>
      <c r="H99" s="44">
        <v>-97</v>
      </c>
      <c r="I99" s="43" t="s">
        <v>270</v>
      </c>
      <c r="J99" s="44">
        <v>0.15</v>
      </c>
      <c r="K99" s="44">
        <v>-0.45</v>
      </c>
    </row>
    <row r="100" spans="1:11" ht="84.75" x14ac:dyDescent="0.2">
      <c r="A100" s="39" t="s">
        <v>271</v>
      </c>
      <c r="B100" s="40" t="s">
        <v>272</v>
      </c>
      <c r="C100" s="41" t="s">
        <v>273</v>
      </c>
      <c r="D100" s="42">
        <v>2</v>
      </c>
      <c r="E100" s="43" t="s">
        <v>274</v>
      </c>
      <c r="F100" s="43" t="s">
        <v>275</v>
      </c>
      <c r="G100" s="44">
        <v>1326</v>
      </c>
      <c r="H100" s="44">
        <v>384</v>
      </c>
      <c r="I100" s="43" t="s">
        <v>276</v>
      </c>
      <c r="J100" s="44">
        <v>0.81</v>
      </c>
      <c r="K100" s="44">
        <v>1.62</v>
      </c>
    </row>
    <row r="101" spans="1:11" ht="84.75" x14ac:dyDescent="0.2">
      <c r="A101" s="39" t="s">
        <v>277</v>
      </c>
      <c r="B101" s="40" t="s">
        <v>278</v>
      </c>
      <c r="C101" s="41" t="s">
        <v>279</v>
      </c>
      <c r="D101" s="42">
        <v>1</v>
      </c>
      <c r="E101" s="43" t="s">
        <v>280</v>
      </c>
      <c r="F101" s="43" t="s">
        <v>281</v>
      </c>
      <c r="G101" s="44">
        <v>1392</v>
      </c>
      <c r="H101" s="44">
        <v>294</v>
      </c>
      <c r="I101" s="43" t="s">
        <v>282</v>
      </c>
      <c r="J101" s="44">
        <v>1.24</v>
      </c>
      <c r="K101" s="44">
        <v>1.24</v>
      </c>
    </row>
    <row r="102" spans="1:11" ht="84.75" x14ac:dyDescent="0.2">
      <c r="A102" s="39" t="s">
        <v>283</v>
      </c>
      <c r="B102" s="40" t="s">
        <v>284</v>
      </c>
      <c r="C102" s="41" t="s">
        <v>285</v>
      </c>
      <c r="D102" s="42">
        <v>4</v>
      </c>
      <c r="E102" s="43">
        <v>515.16999999999996</v>
      </c>
      <c r="F102" s="43" t="s">
        <v>286</v>
      </c>
      <c r="G102" s="44">
        <v>2061</v>
      </c>
      <c r="H102" s="44"/>
      <c r="I102" s="43" t="s">
        <v>287</v>
      </c>
      <c r="J102" s="44"/>
      <c r="K102" s="44"/>
    </row>
    <row r="103" spans="1:11" ht="27.95" customHeight="1" x14ac:dyDescent="0.2">
      <c r="A103" s="197" t="s">
        <v>288</v>
      </c>
      <c r="B103" s="198"/>
      <c r="C103" s="198"/>
      <c r="D103" s="198"/>
      <c r="E103" s="198"/>
      <c r="F103" s="198"/>
      <c r="G103" s="198"/>
      <c r="H103" s="198"/>
      <c r="I103" s="198"/>
      <c r="J103" s="198"/>
      <c r="K103" s="198"/>
    </row>
    <row r="104" spans="1:11" ht="96.75" x14ac:dyDescent="0.2">
      <c r="A104" s="39" t="s">
        <v>289</v>
      </c>
      <c r="B104" s="40" t="s">
        <v>207</v>
      </c>
      <c r="C104" s="41" t="s">
        <v>290</v>
      </c>
      <c r="D104" s="45" t="s">
        <v>291</v>
      </c>
      <c r="E104" s="43" t="s">
        <v>210</v>
      </c>
      <c r="F104" s="43" t="s">
        <v>211</v>
      </c>
      <c r="G104" s="44">
        <v>3544</v>
      </c>
      <c r="H104" s="44">
        <v>656</v>
      </c>
      <c r="I104" s="43" t="s">
        <v>292</v>
      </c>
      <c r="J104" s="44">
        <v>0.44</v>
      </c>
      <c r="K104" s="44">
        <v>3.08</v>
      </c>
    </row>
    <row r="105" spans="1:11" ht="96.75" x14ac:dyDescent="0.2">
      <c r="A105" s="39" t="s">
        <v>293</v>
      </c>
      <c r="B105" s="40" t="s">
        <v>214</v>
      </c>
      <c r="C105" s="41" t="s">
        <v>294</v>
      </c>
      <c r="D105" s="42">
        <v>3</v>
      </c>
      <c r="E105" s="43" t="s">
        <v>216</v>
      </c>
      <c r="F105" s="43" t="s">
        <v>217</v>
      </c>
      <c r="G105" s="44">
        <v>474</v>
      </c>
      <c r="H105" s="44">
        <v>160</v>
      </c>
      <c r="I105" s="43" t="s">
        <v>295</v>
      </c>
      <c r="J105" s="44">
        <v>0.25</v>
      </c>
      <c r="K105" s="44">
        <v>0.75</v>
      </c>
    </row>
    <row r="106" spans="1:11" ht="96.75" x14ac:dyDescent="0.2">
      <c r="A106" s="39" t="s">
        <v>296</v>
      </c>
      <c r="B106" s="40" t="s">
        <v>220</v>
      </c>
      <c r="C106" s="41" t="s">
        <v>297</v>
      </c>
      <c r="D106" s="42">
        <v>2</v>
      </c>
      <c r="E106" s="43" t="s">
        <v>222</v>
      </c>
      <c r="F106" s="43" t="s">
        <v>223</v>
      </c>
      <c r="G106" s="44">
        <v>367</v>
      </c>
      <c r="H106" s="44">
        <v>128</v>
      </c>
      <c r="I106" s="43" t="s">
        <v>298</v>
      </c>
      <c r="J106" s="44">
        <v>0.3</v>
      </c>
      <c r="K106" s="44">
        <v>0.6</v>
      </c>
    </row>
    <row r="107" spans="1:11" ht="96.75" x14ac:dyDescent="0.2">
      <c r="A107" s="39" t="s">
        <v>299</v>
      </c>
      <c r="B107" s="40" t="s">
        <v>123</v>
      </c>
      <c r="C107" s="41" t="s">
        <v>300</v>
      </c>
      <c r="D107" s="42">
        <v>3</v>
      </c>
      <c r="E107" s="43" t="s">
        <v>125</v>
      </c>
      <c r="F107" s="43" t="s">
        <v>126</v>
      </c>
      <c r="G107" s="44">
        <v>6309</v>
      </c>
      <c r="H107" s="44">
        <v>2635</v>
      </c>
      <c r="I107" s="43" t="s">
        <v>301</v>
      </c>
      <c r="J107" s="44">
        <v>3.8</v>
      </c>
      <c r="K107" s="44">
        <v>11.4</v>
      </c>
    </row>
    <row r="108" spans="1:11" ht="96.75" x14ac:dyDescent="0.2">
      <c r="A108" s="39" t="s">
        <v>302</v>
      </c>
      <c r="B108" s="40" t="s">
        <v>45</v>
      </c>
      <c r="C108" s="41" t="s">
        <v>303</v>
      </c>
      <c r="D108" s="42">
        <v>2</v>
      </c>
      <c r="E108" s="43" t="s">
        <v>47</v>
      </c>
      <c r="F108" s="43" t="s">
        <v>48</v>
      </c>
      <c r="G108" s="44">
        <v>8520</v>
      </c>
      <c r="H108" s="44">
        <v>3652</v>
      </c>
      <c r="I108" s="43" t="s">
        <v>304</v>
      </c>
      <c r="J108" s="44">
        <v>7.9</v>
      </c>
      <c r="K108" s="44">
        <v>15.8</v>
      </c>
    </row>
    <row r="109" spans="1:11" ht="77.25" x14ac:dyDescent="0.2">
      <c r="A109" s="39" t="s">
        <v>305</v>
      </c>
      <c r="B109" s="40" t="s">
        <v>51</v>
      </c>
      <c r="C109" s="41" t="s">
        <v>52</v>
      </c>
      <c r="D109" s="45" t="s">
        <v>291</v>
      </c>
      <c r="E109" s="43">
        <v>9232.5300000000007</v>
      </c>
      <c r="F109" s="44"/>
      <c r="G109" s="44">
        <v>64628</v>
      </c>
      <c r="H109" s="44"/>
      <c r="I109" s="44"/>
      <c r="J109" s="44"/>
      <c r="K109" s="44"/>
    </row>
    <row r="110" spans="1:11" ht="33.75" x14ac:dyDescent="0.2">
      <c r="A110" s="46" t="s">
        <v>306</v>
      </c>
      <c r="B110" s="47"/>
      <c r="C110" s="48" t="s">
        <v>55</v>
      </c>
      <c r="D110" s="49">
        <v>2</v>
      </c>
      <c r="E110" s="50" t="s">
        <v>56</v>
      </c>
      <c r="F110" s="44"/>
      <c r="G110" s="51">
        <v>1628</v>
      </c>
      <c r="H110" s="44"/>
      <c r="I110" s="44"/>
      <c r="J110" s="44"/>
      <c r="K110" s="44"/>
    </row>
    <row r="111" spans="1:11" ht="60" x14ac:dyDescent="0.2">
      <c r="A111" s="46" t="s">
        <v>307</v>
      </c>
      <c r="B111" s="40" t="s">
        <v>58</v>
      </c>
      <c r="C111" s="48" t="s">
        <v>59</v>
      </c>
      <c r="D111" s="49">
        <v>2</v>
      </c>
      <c r="E111" s="50" t="s">
        <v>60</v>
      </c>
      <c r="F111" s="44"/>
      <c r="G111" s="51">
        <v>13914</v>
      </c>
      <c r="H111" s="44"/>
      <c r="I111" s="44"/>
      <c r="J111" s="44"/>
      <c r="K111" s="44"/>
    </row>
    <row r="112" spans="1:11" ht="84.75" x14ac:dyDescent="0.2">
      <c r="A112" s="39" t="s">
        <v>308</v>
      </c>
      <c r="B112" s="40" t="s">
        <v>62</v>
      </c>
      <c r="C112" s="41" t="s">
        <v>63</v>
      </c>
      <c r="D112" s="45" t="s">
        <v>64</v>
      </c>
      <c r="E112" s="43" t="s">
        <v>65</v>
      </c>
      <c r="F112" s="44"/>
      <c r="G112" s="44">
        <v>155</v>
      </c>
      <c r="H112" s="44">
        <v>152</v>
      </c>
      <c r="I112" s="44"/>
      <c r="J112" s="44">
        <v>15.12</v>
      </c>
      <c r="K112" s="44">
        <v>0.6</v>
      </c>
    </row>
    <row r="113" spans="1:11" ht="33.75" x14ac:dyDescent="0.2">
      <c r="A113" s="46" t="s">
        <v>309</v>
      </c>
      <c r="B113" s="47"/>
      <c r="C113" s="48" t="s">
        <v>67</v>
      </c>
      <c r="D113" s="49">
        <v>4</v>
      </c>
      <c r="E113" s="50" t="s">
        <v>68</v>
      </c>
      <c r="F113" s="44"/>
      <c r="G113" s="51">
        <v>1013</v>
      </c>
      <c r="H113" s="44"/>
      <c r="I113" s="44"/>
      <c r="J113" s="44"/>
      <c r="K113" s="44"/>
    </row>
    <row r="114" spans="1:11" ht="120.75" x14ac:dyDescent="0.2">
      <c r="A114" s="39" t="s">
        <v>310</v>
      </c>
      <c r="B114" s="40" t="s">
        <v>70</v>
      </c>
      <c r="C114" s="41" t="s">
        <v>311</v>
      </c>
      <c r="D114" s="45" t="s">
        <v>312</v>
      </c>
      <c r="E114" s="43" t="s">
        <v>73</v>
      </c>
      <c r="F114" s="43" t="s">
        <v>74</v>
      </c>
      <c r="G114" s="44">
        <v>11434</v>
      </c>
      <c r="H114" s="44">
        <v>2671</v>
      </c>
      <c r="I114" s="43" t="s">
        <v>313</v>
      </c>
      <c r="J114" s="44">
        <v>65.239999999999995</v>
      </c>
      <c r="K114" s="44">
        <v>10.76</v>
      </c>
    </row>
    <row r="115" spans="1:11" ht="89.25" x14ac:dyDescent="0.2">
      <c r="A115" s="39" t="s">
        <v>314</v>
      </c>
      <c r="B115" s="40" t="s">
        <v>138</v>
      </c>
      <c r="C115" s="41" t="s">
        <v>139</v>
      </c>
      <c r="D115" s="45" t="s">
        <v>315</v>
      </c>
      <c r="E115" s="43">
        <v>160043.35999999999</v>
      </c>
      <c r="F115" s="44"/>
      <c r="G115" s="44">
        <v>27527</v>
      </c>
      <c r="H115" s="44"/>
      <c r="I115" s="44"/>
      <c r="J115" s="44"/>
      <c r="K115" s="44"/>
    </row>
    <row r="116" spans="1:11" ht="84.75" x14ac:dyDescent="0.2">
      <c r="A116" s="39" t="s">
        <v>316</v>
      </c>
      <c r="B116" s="40" t="s">
        <v>82</v>
      </c>
      <c r="C116" s="41" t="s">
        <v>317</v>
      </c>
      <c r="D116" s="45" t="s">
        <v>318</v>
      </c>
      <c r="E116" s="43" t="s">
        <v>84</v>
      </c>
      <c r="F116" s="43" t="s">
        <v>85</v>
      </c>
      <c r="G116" s="44">
        <v>118</v>
      </c>
      <c r="H116" s="44">
        <v>62</v>
      </c>
      <c r="I116" s="43" t="s">
        <v>319</v>
      </c>
      <c r="J116" s="44">
        <v>3</v>
      </c>
      <c r="K116" s="44">
        <v>0.25</v>
      </c>
    </row>
    <row r="117" spans="1:11" ht="96.75" x14ac:dyDescent="0.2">
      <c r="A117" s="39" t="s">
        <v>320</v>
      </c>
      <c r="B117" s="40" t="s">
        <v>88</v>
      </c>
      <c r="C117" s="41" t="s">
        <v>246</v>
      </c>
      <c r="D117" s="45" t="s">
        <v>147</v>
      </c>
      <c r="E117" s="43" t="s">
        <v>91</v>
      </c>
      <c r="F117" s="43" t="s">
        <v>92</v>
      </c>
      <c r="G117" s="44">
        <v>1147</v>
      </c>
      <c r="H117" s="44">
        <v>690</v>
      </c>
      <c r="I117" s="43" t="s">
        <v>148</v>
      </c>
      <c r="J117" s="44">
        <v>20.100000000000001</v>
      </c>
      <c r="K117" s="44">
        <v>2.81</v>
      </c>
    </row>
    <row r="118" spans="1:11" ht="77.25" x14ac:dyDescent="0.2">
      <c r="A118" s="39" t="s">
        <v>321</v>
      </c>
      <c r="B118" s="40" t="s">
        <v>95</v>
      </c>
      <c r="C118" s="41" t="s">
        <v>96</v>
      </c>
      <c r="D118" s="45" t="s">
        <v>150</v>
      </c>
      <c r="E118" s="43">
        <v>43775.18</v>
      </c>
      <c r="F118" s="44"/>
      <c r="G118" s="44">
        <v>242</v>
      </c>
      <c r="H118" s="44"/>
      <c r="I118" s="44"/>
      <c r="J118" s="44"/>
      <c r="K118" s="44"/>
    </row>
    <row r="119" spans="1:11" ht="65.25" x14ac:dyDescent="0.2">
      <c r="A119" s="39" t="s">
        <v>322</v>
      </c>
      <c r="B119" s="40" t="s">
        <v>99</v>
      </c>
      <c r="C119" s="41" t="s">
        <v>100</v>
      </c>
      <c r="D119" s="45" t="s">
        <v>152</v>
      </c>
      <c r="E119" s="43">
        <v>19545.330000000002</v>
      </c>
      <c r="F119" s="44"/>
      <c r="G119" s="44">
        <v>391</v>
      </c>
      <c r="H119" s="44"/>
      <c r="I119" s="44"/>
      <c r="J119" s="44"/>
      <c r="K119" s="44"/>
    </row>
    <row r="120" spans="1:11" ht="84.75" x14ac:dyDescent="0.2">
      <c r="A120" s="39" t="s">
        <v>323</v>
      </c>
      <c r="B120" s="40" t="s">
        <v>103</v>
      </c>
      <c r="C120" s="41" t="s">
        <v>250</v>
      </c>
      <c r="D120" s="45" t="s">
        <v>155</v>
      </c>
      <c r="E120" s="43" t="s">
        <v>106</v>
      </c>
      <c r="F120" s="43" t="s">
        <v>107</v>
      </c>
      <c r="G120" s="44">
        <v>771</v>
      </c>
      <c r="H120" s="44">
        <v>525</v>
      </c>
      <c r="I120" s="43" t="s">
        <v>156</v>
      </c>
      <c r="J120" s="44">
        <v>10.7</v>
      </c>
      <c r="K120" s="44">
        <v>2.14</v>
      </c>
    </row>
    <row r="121" spans="1:11" ht="65.25" x14ac:dyDescent="0.2">
      <c r="A121" s="39" t="s">
        <v>324</v>
      </c>
      <c r="B121" s="40" t="s">
        <v>110</v>
      </c>
      <c r="C121" s="41" t="s">
        <v>111</v>
      </c>
      <c r="D121" s="45" t="s">
        <v>158</v>
      </c>
      <c r="E121" s="43">
        <v>44893.77</v>
      </c>
      <c r="F121" s="44"/>
      <c r="G121" s="44">
        <v>1015</v>
      </c>
      <c r="H121" s="44"/>
      <c r="I121" s="44"/>
      <c r="J121" s="44"/>
      <c r="K121" s="44"/>
    </row>
    <row r="122" spans="1:11" ht="84.75" x14ac:dyDescent="0.2">
      <c r="A122" s="39" t="s">
        <v>325</v>
      </c>
      <c r="B122" s="40" t="s">
        <v>114</v>
      </c>
      <c r="C122" s="41" t="s">
        <v>253</v>
      </c>
      <c r="D122" s="42">
        <v>2</v>
      </c>
      <c r="E122" s="43" t="s">
        <v>116</v>
      </c>
      <c r="F122" s="44"/>
      <c r="G122" s="44">
        <v>815</v>
      </c>
      <c r="H122" s="44">
        <v>815</v>
      </c>
      <c r="I122" s="44"/>
      <c r="J122" s="44">
        <v>1.22</v>
      </c>
      <c r="K122" s="44">
        <v>2.44</v>
      </c>
    </row>
    <row r="123" spans="1:11" ht="84.75" x14ac:dyDescent="0.2">
      <c r="A123" s="39" t="s">
        <v>326</v>
      </c>
      <c r="B123" s="40" t="s">
        <v>62</v>
      </c>
      <c r="C123" s="41" t="s">
        <v>63</v>
      </c>
      <c r="D123" s="45" t="s">
        <v>64</v>
      </c>
      <c r="E123" s="43" t="s">
        <v>65</v>
      </c>
      <c r="F123" s="44"/>
      <c r="G123" s="44">
        <v>155</v>
      </c>
      <c r="H123" s="44">
        <v>152</v>
      </c>
      <c r="I123" s="44"/>
      <c r="J123" s="44">
        <v>15.12</v>
      </c>
      <c r="K123" s="44">
        <v>0.6</v>
      </c>
    </row>
    <row r="124" spans="1:11" ht="45.75" x14ac:dyDescent="0.2">
      <c r="A124" s="46" t="s">
        <v>327</v>
      </c>
      <c r="B124" s="47"/>
      <c r="C124" s="48" t="s">
        <v>119</v>
      </c>
      <c r="D124" s="49">
        <v>4</v>
      </c>
      <c r="E124" s="50" t="s">
        <v>120</v>
      </c>
      <c r="F124" s="44"/>
      <c r="G124" s="51">
        <v>2708</v>
      </c>
      <c r="H124" s="44"/>
      <c r="I124" s="44"/>
      <c r="J124" s="44"/>
      <c r="K124" s="44"/>
    </row>
    <row r="125" spans="1:11" ht="27.95" customHeight="1" x14ac:dyDescent="0.2">
      <c r="A125" s="197" t="s">
        <v>328</v>
      </c>
      <c r="B125" s="198"/>
      <c r="C125" s="198"/>
      <c r="D125" s="198"/>
      <c r="E125" s="198"/>
      <c r="F125" s="198"/>
      <c r="G125" s="198"/>
      <c r="H125" s="198"/>
      <c r="I125" s="198"/>
      <c r="J125" s="198"/>
      <c r="K125" s="198"/>
    </row>
    <row r="126" spans="1:11" ht="72.75" x14ac:dyDescent="0.2">
      <c r="A126" s="39" t="s">
        <v>329</v>
      </c>
      <c r="B126" s="40" t="s">
        <v>194</v>
      </c>
      <c r="C126" s="41" t="s">
        <v>257</v>
      </c>
      <c r="D126" s="42">
        <v>1</v>
      </c>
      <c r="E126" s="43" t="s">
        <v>258</v>
      </c>
      <c r="F126" s="43" t="s">
        <v>259</v>
      </c>
      <c r="G126" s="44">
        <v>246</v>
      </c>
      <c r="H126" s="44">
        <v>98</v>
      </c>
      <c r="I126" s="43" t="s">
        <v>260</v>
      </c>
      <c r="J126" s="44">
        <v>0.41</v>
      </c>
      <c r="K126" s="44">
        <v>0.41</v>
      </c>
    </row>
    <row r="127" spans="1:11" ht="53.25" x14ac:dyDescent="0.2">
      <c r="A127" s="39" t="s">
        <v>330</v>
      </c>
      <c r="B127" s="40" t="s">
        <v>262</v>
      </c>
      <c r="C127" s="41" t="s">
        <v>331</v>
      </c>
      <c r="D127" s="45" t="s">
        <v>332</v>
      </c>
      <c r="E127" s="43">
        <v>75505.52</v>
      </c>
      <c r="F127" s="44"/>
      <c r="G127" s="44">
        <v>1420</v>
      </c>
      <c r="H127" s="44"/>
      <c r="I127" s="44"/>
      <c r="J127" s="44"/>
      <c r="K127" s="44"/>
    </row>
    <row r="128" spans="1:11" ht="84.75" x14ac:dyDescent="0.2">
      <c r="A128" s="39" t="s">
        <v>333</v>
      </c>
      <c r="B128" s="40" t="s">
        <v>62</v>
      </c>
      <c r="C128" s="41" t="s">
        <v>334</v>
      </c>
      <c r="D128" s="45" t="s">
        <v>335</v>
      </c>
      <c r="E128" s="43" t="s">
        <v>336</v>
      </c>
      <c r="F128" s="44"/>
      <c r="G128" s="44">
        <v>122</v>
      </c>
      <c r="H128" s="44">
        <v>120</v>
      </c>
      <c r="I128" s="44"/>
      <c r="J128" s="44">
        <v>15.875999999999999</v>
      </c>
      <c r="K128" s="44">
        <v>0.48</v>
      </c>
    </row>
    <row r="129" spans="1:11" ht="33.75" x14ac:dyDescent="0.2">
      <c r="A129" s="46" t="s">
        <v>337</v>
      </c>
      <c r="B129" s="47"/>
      <c r="C129" s="48" t="s">
        <v>338</v>
      </c>
      <c r="D129" s="49">
        <v>3</v>
      </c>
      <c r="E129" s="50" t="s">
        <v>339</v>
      </c>
      <c r="F129" s="44"/>
      <c r="G129" s="51">
        <v>2827</v>
      </c>
      <c r="H129" s="44"/>
      <c r="I129" s="44"/>
      <c r="J129" s="44"/>
      <c r="K129" s="44"/>
    </row>
    <row r="130" spans="1:11" ht="96.75" x14ac:dyDescent="0.2">
      <c r="A130" s="39" t="s">
        <v>340</v>
      </c>
      <c r="B130" s="40" t="s">
        <v>341</v>
      </c>
      <c r="C130" s="41" t="s">
        <v>342</v>
      </c>
      <c r="D130" s="45" t="s">
        <v>343</v>
      </c>
      <c r="E130" s="43" t="s">
        <v>344</v>
      </c>
      <c r="F130" s="43" t="s">
        <v>345</v>
      </c>
      <c r="G130" s="44">
        <v>251</v>
      </c>
      <c r="H130" s="44">
        <v>119</v>
      </c>
      <c r="I130" s="43" t="s">
        <v>346</v>
      </c>
      <c r="J130" s="44">
        <v>48.94</v>
      </c>
      <c r="K130" s="44">
        <v>0.49</v>
      </c>
    </row>
    <row r="131" spans="1:11" ht="89.25" x14ac:dyDescent="0.2">
      <c r="A131" s="39" t="s">
        <v>347</v>
      </c>
      <c r="B131" s="40" t="s">
        <v>348</v>
      </c>
      <c r="C131" s="41" t="s">
        <v>349</v>
      </c>
      <c r="D131" s="45" t="s">
        <v>350</v>
      </c>
      <c r="E131" s="43">
        <v>47885.2</v>
      </c>
      <c r="F131" s="44"/>
      <c r="G131" s="44">
        <v>1484</v>
      </c>
      <c r="H131" s="44"/>
      <c r="I131" s="44"/>
      <c r="J131" s="44"/>
      <c r="K131" s="44"/>
    </row>
    <row r="132" spans="1:11" ht="33.75" x14ac:dyDescent="0.2">
      <c r="A132" s="46" t="s">
        <v>351</v>
      </c>
      <c r="B132" s="47"/>
      <c r="C132" s="48" t="s">
        <v>352</v>
      </c>
      <c r="D132" s="49">
        <v>3</v>
      </c>
      <c r="E132" s="50" t="s">
        <v>353</v>
      </c>
      <c r="F132" s="44"/>
      <c r="G132" s="51">
        <v>1270</v>
      </c>
      <c r="H132" s="44"/>
      <c r="I132" s="44"/>
      <c r="J132" s="44"/>
      <c r="K132" s="44"/>
    </row>
    <row r="133" spans="1:11" ht="33.75" x14ac:dyDescent="0.2">
      <c r="A133" s="46" t="s">
        <v>354</v>
      </c>
      <c r="B133" s="47"/>
      <c r="C133" s="48" t="s">
        <v>355</v>
      </c>
      <c r="D133" s="52" t="s">
        <v>356</v>
      </c>
      <c r="E133" s="50" t="s">
        <v>357</v>
      </c>
      <c r="F133" s="44"/>
      <c r="G133" s="51">
        <v>415</v>
      </c>
      <c r="H133" s="44"/>
      <c r="I133" s="44"/>
      <c r="J133" s="44"/>
      <c r="K133" s="44"/>
    </row>
    <row r="134" spans="1:11" ht="33.75" x14ac:dyDescent="0.2">
      <c r="A134" s="46" t="s">
        <v>358</v>
      </c>
      <c r="B134" s="47"/>
      <c r="C134" s="48" t="s">
        <v>359</v>
      </c>
      <c r="D134" s="49">
        <v>3</v>
      </c>
      <c r="E134" s="50" t="s">
        <v>360</v>
      </c>
      <c r="F134" s="44"/>
      <c r="G134" s="51">
        <v>1962</v>
      </c>
      <c r="H134" s="44"/>
      <c r="I134" s="44"/>
      <c r="J134" s="44"/>
      <c r="K134" s="44"/>
    </row>
    <row r="135" spans="1:11" ht="53.25" x14ac:dyDescent="0.2">
      <c r="A135" s="39" t="s">
        <v>361</v>
      </c>
      <c r="B135" s="40" t="s">
        <v>362</v>
      </c>
      <c r="C135" s="41" t="s">
        <v>363</v>
      </c>
      <c r="D135" s="42">
        <v>3</v>
      </c>
      <c r="E135" s="43">
        <v>550.95000000000005</v>
      </c>
      <c r="F135" s="44"/>
      <c r="G135" s="44">
        <v>1653</v>
      </c>
      <c r="H135" s="44"/>
      <c r="I135" s="44"/>
      <c r="J135" s="44"/>
      <c r="K135" s="44"/>
    </row>
    <row r="136" spans="1:11" ht="53.25" x14ac:dyDescent="0.2">
      <c r="A136" s="39" t="s">
        <v>364</v>
      </c>
      <c r="B136" s="40" t="s">
        <v>365</v>
      </c>
      <c r="C136" s="41" t="s">
        <v>366</v>
      </c>
      <c r="D136" s="42">
        <v>3</v>
      </c>
      <c r="E136" s="43">
        <v>132.77000000000001</v>
      </c>
      <c r="F136" s="44"/>
      <c r="G136" s="44">
        <v>398</v>
      </c>
      <c r="H136" s="44"/>
      <c r="I136" s="44"/>
      <c r="J136" s="44"/>
      <c r="K136" s="44"/>
    </row>
    <row r="137" spans="1:11" ht="84.75" x14ac:dyDescent="0.2">
      <c r="A137" s="39" t="s">
        <v>367</v>
      </c>
      <c r="B137" s="40" t="s">
        <v>368</v>
      </c>
      <c r="C137" s="41" t="s">
        <v>369</v>
      </c>
      <c r="D137" s="42">
        <v>1</v>
      </c>
      <c r="E137" s="43" t="s">
        <v>370</v>
      </c>
      <c r="F137" s="43" t="s">
        <v>371</v>
      </c>
      <c r="G137" s="44">
        <v>2984</v>
      </c>
      <c r="H137" s="44">
        <v>2123</v>
      </c>
      <c r="I137" s="43" t="s">
        <v>372</v>
      </c>
      <c r="J137" s="44">
        <v>8.09</v>
      </c>
      <c r="K137" s="44">
        <v>8.09</v>
      </c>
    </row>
    <row r="138" spans="1:11" ht="89.25" x14ac:dyDescent="0.2">
      <c r="A138" s="39" t="s">
        <v>373</v>
      </c>
      <c r="B138" s="40" t="s">
        <v>374</v>
      </c>
      <c r="C138" s="41" t="s">
        <v>375</v>
      </c>
      <c r="D138" s="45" t="s">
        <v>376</v>
      </c>
      <c r="E138" s="43">
        <v>68875</v>
      </c>
      <c r="F138" s="44"/>
      <c r="G138" s="44">
        <v>3721</v>
      </c>
      <c r="H138" s="44"/>
      <c r="I138" s="44"/>
      <c r="J138" s="44"/>
      <c r="K138" s="44"/>
    </row>
    <row r="139" spans="1:11" ht="45.75" x14ac:dyDescent="0.2">
      <c r="A139" s="46" t="s">
        <v>377</v>
      </c>
      <c r="B139" s="47"/>
      <c r="C139" s="48" t="s">
        <v>378</v>
      </c>
      <c r="D139" s="49">
        <v>1</v>
      </c>
      <c r="E139" s="50" t="s">
        <v>379</v>
      </c>
      <c r="F139" s="44"/>
      <c r="G139" s="51">
        <v>10376</v>
      </c>
      <c r="H139" s="44"/>
      <c r="I139" s="44"/>
      <c r="J139" s="44"/>
      <c r="K139" s="44"/>
    </row>
    <row r="140" spans="1:11" ht="96.75" x14ac:dyDescent="0.2">
      <c r="A140" s="39" t="s">
        <v>380</v>
      </c>
      <c r="B140" s="40" t="s">
        <v>381</v>
      </c>
      <c r="C140" s="41" t="s">
        <v>382</v>
      </c>
      <c r="D140" s="45" t="s">
        <v>383</v>
      </c>
      <c r="E140" s="43" t="s">
        <v>384</v>
      </c>
      <c r="F140" s="43" t="s">
        <v>385</v>
      </c>
      <c r="G140" s="44">
        <v>973</v>
      </c>
      <c r="H140" s="44">
        <v>731</v>
      </c>
      <c r="I140" s="43" t="s">
        <v>386</v>
      </c>
      <c r="J140" s="44">
        <v>21.3</v>
      </c>
      <c r="K140" s="44">
        <v>2.98</v>
      </c>
    </row>
    <row r="141" spans="1:11" ht="77.25" x14ac:dyDescent="0.2">
      <c r="A141" s="39" t="s">
        <v>387</v>
      </c>
      <c r="B141" s="40" t="s">
        <v>388</v>
      </c>
      <c r="C141" s="41" t="s">
        <v>389</v>
      </c>
      <c r="D141" s="45" t="s">
        <v>390</v>
      </c>
      <c r="E141" s="43">
        <v>42258.48</v>
      </c>
      <c r="F141" s="44"/>
      <c r="G141" s="44">
        <v>364</v>
      </c>
      <c r="H141" s="44"/>
      <c r="I141" s="44"/>
      <c r="J141" s="44"/>
      <c r="K141" s="44"/>
    </row>
    <row r="142" spans="1:11" ht="84.75" x14ac:dyDescent="0.2">
      <c r="A142" s="39" t="s">
        <v>391</v>
      </c>
      <c r="B142" s="40" t="s">
        <v>392</v>
      </c>
      <c r="C142" s="41" t="s">
        <v>393</v>
      </c>
      <c r="D142" s="45" t="s">
        <v>394</v>
      </c>
      <c r="E142" s="43" t="s">
        <v>395</v>
      </c>
      <c r="F142" s="43" t="s">
        <v>396</v>
      </c>
      <c r="G142" s="44">
        <v>550</v>
      </c>
      <c r="H142" s="44">
        <v>366</v>
      </c>
      <c r="I142" s="43" t="s">
        <v>397</v>
      </c>
      <c r="J142" s="44">
        <v>16.600000000000001</v>
      </c>
      <c r="K142" s="44">
        <v>1.49</v>
      </c>
    </row>
    <row r="143" spans="1:11" ht="53.25" x14ac:dyDescent="0.2">
      <c r="A143" s="39" t="s">
        <v>398</v>
      </c>
      <c r="B143" s="40" t="s">
        <v>399</v>
      </c>
      <c r="C143" s="41" t="s">
        <v>400</v>
      </c>
      <c r="D143" s="45" t="s">
        <v>401</v>
      </c>
      <c r="E143" s="43">
        <v>53196</v>
      </c>
      <c r="F143" s="44"/>
      <c r="G143" s="44">
        <v>603</v>
      </c>
      <c r="H143" s="44"/>
      <c r="I143" s="44"/>
      <c r="J143" s="44"/>
      <c r="K143" s="44"/>
    </row>
    <row r="144" spans="1:11" ht="84.75" x14ac:dyDescent="0.2">
      <c r="A144" s="39" t="s">
        <v>402</v>
      </c>
      <c r="B144" s="40" t="s">
        <v>103</v>
      </c>
      <c r="C144" s="41" t="s">
        <v>403</v>
      </c>
      <c r="D144" s="45" t="s">
        <v>404</v>
      </c>
      <c r="E144" s="43" t="s">
        <v>106</v>
      </c>
      <c r="F144" s="43" t="s">
        <v>107</v>
      </c>
      <c r="G144" s="44">
        <v>1156</v>
      </c>
      <c r="H144" s="44">
        <v>787</v>
      </c>
      <c r="I144" s="43" t="s">
        <v>405</v>
      </c>
      <c r="J144" s="44">
        <v>10.7</v>
      </c>
      <c r="K144" s="44">
        <v>3.21</v>
      </c>
    </row>
    <row r="145" spans="1:11" ht="65.25" x14ac:dyDescent="0.2">
      <c r="A145" s="39" t="s">
        <v>406</v>
      </c>
      <c r="B145" s="40" t="s">
        <v>110</v>
      </c>
      <c r="C145" s="41" t="s">
        <v>111</v>
      </c>
      <c r="D145" s="45" t="s">
        <v>407</v>
      </c>
      <c r="E145" s="43">
        <v>44893.77</v>
      </c>
      <c r="F145" s="44"/>
      <c r="G145" s="44">
        <v>1523</v>
      </c>
      <c r="H145" s="44"/>
      <c r="I145" s="44"/>
      <c r="J145" s="44"/>
      <c r="K145" s="44"/>
    </row>
    <row r="146" spans="1:11" ht="27.95" customHeight="1" x14ac:dyDescent="0.2">
      <c r="A146" s="197" t="s">
        <v>408</v>
      </c>
      <c r="B146" s="198"/>
      <c r="C146" s="198"/>
      <c r="D146" s="198"/>
      <c r="E146" s="198"/>
      <c r="F146" s="198"/>
      <c r="G146" s="198"/>
      <c r="H146" s="198"/>
      <c r="I146" s="198"/>
      <c r="J146" s="198"/>
      <c r="K146" s="198"/>
    </row>
    <row r="147" spans="1:11" ht="84.75" x14ac:dyDescent="0.2">
      <c r="A147" s="39" t="s">
        <v>409</v>
      </c>
      <c r="B147" s="40" t="s">
        <v>410</v>
      </c>
      <c r="C147" s="41" t="s">
        <v>411</v>
      </c>
      <c r="D147" s="45" t="s">
        <v>412</v>
      </c>
      <c r="E147" s="43" t="s">
        <v>413</v>
      </c>
      <c r="F147" s="44"/>
      <c r="G147" s="44">
        <v>547</v>
      </c>
      <c r="H147" s="44">
        <v>547</v>
      </c>
      <c r="I147" s="44"/>
      <c r="J147" s="44">
        <v>123</v>
      </c>
      <c r="K147" s="44">
        <v>2.46</v>
      </c>
    </row>
    <row r="148" spans="1:11" ht="96.75" x14ac:dyDescent="0.2">
      <c r="A148" s="39" t="s">
        <v>414</v>
      </c>
      <c r="B148" s="40" t="s">
        <v>415</v>
      </c>
      <c r="C148" s="41" t="s">
        <v>416</v>
      </c>
      <c r="D148" s="45" t="s">
        <v>335</v>
      </c>
      <c r="E148" s="43" t="s">
        <v>417</v>
      </c>
      <c r="F148" s="44"/>
      <c r="G148" s="44">
        <v>1823</v>
      </c>
      <c r="H148" s="44">
        <v>1823</v>
      </c>
      <c r="I148" s="44"/>
      <c r="J148" s="44">
        <v>278</v>
      </c>
      <c r="K148" s="44">
        <v>8.34</v>
      </c>
    </row>
    <row r="149" spans="1:11" ht="84.75" x14ac:dyDescent="0.2">
      <c r="A149" s="39" t="s">
        <v>418</v>
      </c>
      <c r="B149" s="40" t="s">
        <v>392</v>
      </c>
      <c r="C149" s="41" t="s">
        <v>419</v>
      </c>
      <c r="D149" s="45" t="s">
        <v>420</v>
      </c>
      <c r="E149" s="43" t="s">
        <v>395</v>
      </c>
      <c r="F149" s="43" t="s">
        <v>396</v>
      </c>
      <c r="G149" s="44">
        <v>1466</v>
      </c>
      <c r="H149" s="44">
        <v>977</v>
      </c>
      <c r="I149" s="43" t="s">
        <v>421</v>
      </c>
      <c r="J149" s="44">
        <v>16.600000000000001</v>
      </c>
      <c r="K149" s="44">
        <v>3.98</v>
      </c>
    </row>
    <row r="150" spans="1:11" ht="53.25" x14ac:dyDescent="0.2">
      <c r="A150" s="39" t="s">
        <v>422</v>
      </c>
      <c r="B150" s="40" t="s">
        <v>399</v>
      </c>
      <c r="C150" s="41" t="s">
        <v>400</v>
      </c>
      <c r="D150" s="45" t="s">
        <v>423</v>
      </c>
      <c r="E150" s="43">
        <v>53196</v>
      </c>
      <c r="F150" s="44"/>
      <c r="G150" s="44">
        <v>1609</v>
      </c>
      <c r="H150" s="44"/>
      <c r="I150" s="44"/>
      <c r="J150" s="44"/>
      <c r="K150" s="44"/>
    </row>
    <row r="151" spans="1:11" ht="84.75" x14ac:dyDescent="0.2">
      <c r="A151" s="39" t="s">
        <v>424</v>
      </c>
      <c r="B151" s="40" t="s">
        <v>103</v>
      </c>
      <c r="C151" s="41" t="s">
        <v>425</v>
      </c>
      <c r="D151" s="45" t="s">
        <v>426</v>
      </c>
      <c r="E151" s="43" t="s">
        <v>106</v>
      </c>
      <c r="F151" s="43" t="s">
        <v>107</v>
      </c>
      <c r="G151" s="44">
        <v>3082</v>
      </c>
      <c r="H151" s="44">
        <v>2099</v>
      </c>
      <c r="I151" s="43" t="s">
        <v>427</v>
      </c>
      <c r="J151" s="44">
        <v>10.7</v>
      </c>
      <c r="K151" s="44">
        <v>8.56</v>
      </c>
    </row>
    <row r="152" spans="1:11" ht="65.25" x14ac:dyDescent="0.2">
      <c r="A152" s="39" t="s">
        <v>428</v>
      </c>
      <c r="B152" s="40" t="s">
        <v>110</v>
      </c>
      <c r="C152" s="41" t="s">
        <v>111</v>
      </c>
      <c r="D152" s="45" t="s">
        <v>429</v>
      </c>
      <c r="E152" s="43">
        <v>44893.77</v>
      </c>
      <c r="F152" s="44"/>
      <c r="G152" s="44">
        <v>3385</v>
      </c>
      <c r="H152" s="44"/>
      <c r="I152" s="44"/>
      <c r="J152" s="44"/>
      <c r="K152" s="44"/>
    </row>
    <row r="153" spans="1:11" ht="84.75" x14ac:dyDescent="0.2">
      <c r="A153" s="39" t="s">
        <v>430</v>
      </c>
      <c r="B153" s="40" t="s">
        <v>431</v>
      </c>
      <c r="C153" s="41" t="s">
        <v>432</v>
      </c>
      <c r="D153" s="45" t="s">
        <v>335</v>
      </c>
      <c r="E153" s="43" t="s">
        <v>433</v>
      </c>
      <c r="F153" s="44"/>
      <c r="G153" s="44">
        <v>571</v>
      </c>
      <c r="H153" s="44">
        <v>571</v>
      </c>
      <c r="I153" s="44"/>
      <c r="J153" s="44">
        <v>97.2</v>
      </c>
      <c r="K153" s="44">
        <v>2.92</v>
      </c>
    </row>
    <row r="154" spans="1:11" ht="96.75" x14ac:dyDescent="0.2">
      <c r="A154" s="39" t="s">
        <v>434</v>
      </c>
      <c r="B154" s="40" t="s">
        <v>435</v>
      </c>
      <c r="C154" s="41" t="s">
        <v>436</v>
      </c>
      <c r="D154" s="42">
        <v>1</v>
      </c>
      <c r="E154" s="43" t="s">
        <v>437</v>
      </c>
      <c r="F154" s="43" t="s">
        <v>438</v>
      </c>
      <c r="G154" s="44">
        <v>2757</v>
      </c>
      <c r="H154" s="44">
        <v>932</v>
      </c>
      <c r="I154" s="43" t="s">
        <v>439</v>
      </c>
      <c r="J154" s="44">
        <v>4.03</v>
      </c>
      <c r="K154" s="44">
        <v>4.03</v>
      </c>
    </row>
    <row r="155" spans="1:11" ht="77.25" x14ac:dyDescent="0.2">
      <c r="A155" s="39" t="s">
        <v>440</v>
      </c>
      <c r="B155" s="40" t="s">
        <v>441</v>
      </c>
      <c r="C155" s="41" t="s">
        <v>442</v>
      </c>
      <c r="D155" s="42">
        <v>2</v>
      </c>
      <c r="E155" s="43">
        <v>12829.72</v>
      </c>
      <c r="F155" s="44"/>
      <c r="G155" s="44">
        <v>25659</v>
      </c>
      <c r="H155" s="44"/>
      <c r="I155" s="44"/>
      <c r="J155" s="44"/>
      <c r="K155" s="44"/>
    </row>
    <row r="156" spans="1:11" ht="96.75" x14ac:dyDescent="0.2">
      <c r="A156" s="39" t="s">
        <v>443</v>
      </c>
      <c r="B156" s="40" t="s">
        <v>444</v>
      </c>
      <c r="C156" s="41" t="s">
        <v>445</v>
      </c>
      <c r="D156" s="42">
        <v>1</v>
      </c>
      <c r="E156" s="43" t="s">
        <v>446</v>
      </c>
      <c r="F156" s="43" t="s">
        <v>447</v>
      </c>
      <c r="G156" s="44">
        <v>19283</v>
      </c>
      <c r="H156" s="44">
        <v>16237</v>
      </c>
      <c r="I156" s="43" t="s">
        <v>448</v>
      </c>
      <c r="J156" s="44">
        <v>65.44</v>
      </c>
      <c r="K156" s="44">
        <v>65.44</v>
      </c>
    </row>
    <row r="157" spans="1:11" ht="19.149999999999999" customHeight="1" x14ac:dyDescent="0.2">
      <c r="A157" s="199" t="s">
        <v>449</v>
      </c>
      <c r="B157" s="198"/>
      <c r="C157" s="198"/>
      <c r="D157" s="198"/>
      <c r="E157" s="198"/>
      <c r="F157" s="198"/>
      <c r="G157" s="198"/>
      <c r="H157" s="198"/>
      <c r="I157" s="198"/>
      <c r="J157" s="198"/>
      <c r="K157" s="198"/>
    </row>
    <row r="158" spans="1:11" ht="96.75" x14ac:dyDescent="0.2">
      <c r="A158" s="39" t="s">
        <v>450</v>
      </c>
      <c r="B158" s="40" t="s">
        <v>451</v>
      </c>
      <c r="C158" s="41" t="s">
        <v>452</v>
      </c>
      <c r="D158" s="42">
        <v>1</v>
      </c>
      <c r="E158" s="43" t="s">
        <v>453</v>
      </c>
      <c r="F158" s="44"/>
      <c r="G158" s="44">
        <v>2131</v>
      </c>
      <c r="H158" s="44">
        <v>2131</v>
      </c>
      <c r="I158" s="44"/>
      <c r="J158" s="44">
        <v>6.3</v>
      </c>
      <c r="K158" s="44">
        <v>6.3</v>
      </c>
    </row>
    <row r="159" spans="1:11" ht="120.75" x14ac:dyDescent="0.2">
      <c r="A159" s="39" t="s">
        <v>454</v>
      </c>
      <c r="B159" s="40" t="s">
        <v>455</v>
      </c>
      <c r="C159" s="41" t="s">
        <v>456</v>
      </c>
      <c r="D159" s="42">
        <v>1</v>
      </c>
      <c r="E159" s="43" t="s">
        <v>457</v>
      </c>
      <c r="F159" s="44"/>
      <c r="G159" s="44">
        <v>662</v>
      </c>
      <c r="H159" s="44">
        <v>662</v>
      </c>
      <c r="I159" s="44"/>
      <c r="J159" s="44">
        <v>2.7</v>
      </c>
      <c r="K159" s="44">
        <v>2.7</v>
      </c>
    </row>
    <row r="160" spans="1:11" ht="84.75" x14ac:dyDescent="0.2">
      <c r="A160" s="39" t="s">
        <v>458</v>
      </c>
      <c r="B160" s="40" t="s">
        <v>459</v>
      </c>
      <c r="C160" s="41" t="s">
        <v>460</v>
      </c>
      <c r="D160" s="42">
        <v>1</v>
      </c>
      <c r="E160" s="43" t="s">
        <v>461</v>
      </c>
      <c r="F160" s="44"/>
      <c r="G160" s="44">
        <v>541</v>
      </c>
      <c r="H160" s="44">
        <v>541</v>
      </c>
      <c r="I160" s="44"/>
      <c r="J160" s="44">
        <v>1.62</v>
      </c>
      <c r="K160" s="44">
        <v>1.62</v>
      </c>
    </row>
    <row r="161" spans="1:11" ht="96.75" x14ac:dyDescent="0.2">
      <c r="A161" s="39" t="s">
        <v>462</v>
      </c>
      <c r="B161" s="40" t="s">
        <v>463</v>
      </c>
      <c r="C161" s="41" t="s">
        <v>464</v>
      </c>
      <c r="D161" s="42">
        <v>0.05</v>
      </c>
      <c r="E161" s="43" t="s">
        <v>465</v>
      </c>
      <c r="F161" s="44"/>
      <c r="G161" s="44">
        <v>216</v>
      </c>
      <c r="H161" s="44">
        <v>216</v>
      </c>
      <c r="I161" s="44"/>
      <c r="J161" s="44">
        <v>12.96</v>
      </c>
      <c r="K161" s="44">
        <v>0.65</v>
      </c>
    </row>
    <row r="162" spans="1:11" ht="84.75" x14ac:dyDescent="0.2">
      <c r="A162" s="39" t="s">
        <v>466</v>
      </c>
      <c r="B162" s="40" t="s">
        <v>467</v>
      </c>
      <c r="C162" s="41" t="s">
        <v>468</v>
      </c>
      <c r="D162" s="42">
        <v>3</v>
      </c>
      <c r="E162" s="43" t="s">
        <v>469</v>
      </c>
      <c r="F162" s="44"/>
      <c r="G162" s="44">
        <v>2025</v>
      </c>
      <c r="H162" s="44">
        <v>2025</v>
      </c>
      <c r="I162" s="44"/>
      <c r="J162" s="44">
        <v>2.02</v>
      </c>
      <c r="K162" s="44">
        <v>6.06</v>
      </c>
    </row>
    <row r="163" spans="1:11" ht="19.149999999999999" customHeight="1" x14ac:dyDescent="0.2">
      <c r="A163" s="199" t="s">
        <v>470</v>
      </c>
      <c r="B163" s="198"/>
      <c r="C163" s="198"/>
      <c r="D163" s="198"/>
      <c r="E163" s="198"/>
      <c r="F163" s="198"/>
      <c r="G163" s="198"/>
      <c r="H163" s="198"/>
      <c r="I163" s="198"/>
      <c r="J163" s="198"/>
      <c r="K163" s="198"/>
    </row>
    <row r="164" spans="1:11" ht="24" x14ac:dyDescent="0.2">
      <c r="A164" s="52" t="s">
        <v>472</v>
      </c>
      <c r="B164" s="47"/>
      <c r="C164" s="48" t="s">
        <v>471</v>
      </c>
      <c r="D164" s="49">
        <v>1</v>
      </c>
      <c r="E164" s="50">
        <v>392422.93</v>
      </c>
      <c r="F164" s="44"/>
      <c r="G164" s="51">
        <v>392423</v>
      </c>
      <c r="H164" s="44"/>
      <c r="I164" s="44"/>
      <c r="J164" s="44"/>
      <c r="K164" s="44"/>
    </row>
    <row r="165" spans="1:11" ht="27.95" customHeight="1" x14ac:dyDescent="0.2">
      <c r="A165" s="197" t="s">
        <v>473</v>
      </c>
      <c r="B165" s="198"/>
      <c r="C165" s="198"/>
      <c r="D165" s="198"/>
      <c r="E165" s="198"/>
      <c r="F165" s="198"/>
      <c r="G165" s="198"/>
      <c r="H165" s="198"/>
      <c r="I165" s="198"/>
      <c r="J165" s="198"/>
      <c r="K165" s="198"/>
    </row>
    <row r="166" spans="1:11" ht="96.75" x14ac:dyDescent="0.2">
      <c r="A166" s="39" t="s">
        <v>474</v>
      </c>
      <c r="B166" s="40" t="s">
        <v>207</v>
      </c>
      <c r="C166" s="41" t="s">
        <v>475</v>
      </c>
      <c r="D166" s="45" t="s">
        <v>476</v>
      </c>
      <c r="E166" s="43" t="s">
        <v>210</v>
      </c>
      <c r="F166" s="43" t="s">
        <v>211</v>
      </c>
      <c r="G166" s="44">
        <v>9620</v>
      </c>
      <c r="H166" s="44">
        <v>1780</v>
      </c>
      <c r="I166" s="43" t="s">
        <v>477</v>
      </c>
      <c r="J166" s="44">
        <v>0.44</v>
      </c>
      <c r="K166" s="44">
        <v>8.36</v>
      </c>
    </row>
    <row r="167" spans="1:11" ht="96.75" x14ac:dyDescent="0.2">
      <c r="A167" s="39" t="s">
        <v>478</v>
      </c>
      <c r="B167" s="40" t="s">
        <v>214</v>
      </c>
      <c r="C167" s="41" t="s">
        <v>479</v>
      </c>
      <c r="D167" s="42">
        <v>11</v>
      </c>
      <c r="E167" s="43" t="s">
        <v>216</v>
      </c>
      <c r="F167" s="43" t="s">
        <v>217</v>
      </c>
      <c r="G167" s="44">
        <v>1738</v>
      </c>
      <c r="H167" s="44">
        <v>585</v>
      </c>
      <c r="I167" s="43" t="s">
        <v>480</v>
      </c>
      <c r="J167" s="44">
        <v>0.25</v>
      </c>
      <c r="K167" s="44">
        <v>2.75</v>
      </c>
    </row>
    <row r="168" spans="1:11" ht="96.75" x14ac:dyDescent="0.2">
      <c r="A168" s="39" t="s">
        <v>481</v>
      </c>
      <c r="B168" s="40" t="s">
        <v>220</v>
      </c>
      <c r="C168" s="41" t="s">
        <v>482</v>
      </c>
      <c r="D168" s="42">
        <v>4</v>
      </c>
      <c r="E168" s="43" t="s">
        <v>222</v>
      </c>
      <c r="F168" s="43" t="s">
        <v>223</v>
      </c>
      <c r="G168" s="44">
        <v>735</v>
      </c>
      <c r="H168" s="44">
        <v>256</v>
      </c>
      <c r="I168" s="43" t="s">
        <v>483</v>
      </c>
      <c r="J168" s="44">
        <v>0.3</v>
      </c>
      <c r="K168" s="44">
        <v>1.2</v>
      </c>
    </row>
    <row r="169" spans="1:11" ht="96.75" x14ac:dyDescent="0.2">
      <c r="A169" s="39" t="s">
        <v>484</v>
      </c>
      <c r="B169" s="40" t="s">
        <v>123</v>
      </c>
      <c r="C169" s="41" t="s">
        <v>485</v>
      </c>
      <c r="D169" s="42">
        <v>11</v>
      </c>
      <c r="E169" s="43" t="s">
        <v>125</v>
      </c>
      <c r="F169" s="43" t="s">
        <v>126</v>
      </c>
      <c r="G169" s="44">
        <v>23132</v>
      </c>
      <c r="H169" s="44">
        <v>9663</v>
      </c>
      <c r="I169" s="43" t="s">
        <v>486</v>
      </c>
      <c r="J169" s="44">
        <v>3.8</v>
      </c>
      <c r="K169" s="44">
        <v>41.8</v>
      </c>
    </row>
    <row r="170" spans="1:11" ht="96.75" x14ac:dyDescent="0.2">
      <c r="A170" s="39" t="s">
        <v>487</v>
      </c>
      <c r="B170" s="40" t="s">
        <v>45</v>
      </c>
      <c r="C170" s="41" t="s">
        <v>488</v>
      </c>
      <c r="D170" s="42">
        <v>4</v>
      </c>
      <c r="E170" s="43" t="s">
        <v>47</v>
      </c>
      <c r="F170" s="43" t="s">
        <v>48</v>
      </c>
      <c r="G170" s="44">
        <v>17039</v>
      </c>
      <c r="H170" s="44">
        <v>7304</v>
      </c>
      <c r="I170" s="43" t="s">
        <v>489</v>
      </c>
      <c r="J170" s="44">
        <v>7.9</v>
      </c>
      <c r="K170" s="44">
        <v>31.6</v>
      </c>
    </row>
    <row r="171" spans="1:11" ht="77.25" x14ac:dyDescent="0.2">
      <c r="A171" s="39" t="s">
        <v>490</v>
      </c>
      <c r="B171" s="40" t="s">
        <v>51</v>
      </c>
      <c r="C171" s="41" t="s">
        <v>52</v>
      </c>
      <c r="D171" s="45" t="s">
        <v>476</v>
      </c>
      <c r="E171" s="43">
        <v>9232.5300000000007</v>
      </c>
      <c r="F171" s="44"/>
      <c r="G171" s="44">
        <v>175418</v>
      </c>
      <c r="H171" s="44"/>
      <c r="I171" s="44"/>
      <c r="J171" s="44"/>
      <c r="K171" s="44"/>
    </row>
    <row r="172" spans="1:11" ht="33.75" x14ac:dyDescent="0.2">
      <c r="A172" s="46" t="s">
        <v>491</v>
      </c>
      <c r="B172" s="47"/>
      <c r="C172" s="48" t="s">
        <v>55</v>
      </c>
      <c r="D172" s="49">
        <v>2</v>
      </c>
      <c r="E172" s="50" t="s">
        <v>56</v>
      </c>
      <c r="F172" s="44"/>
      <c r="G172" s="51">
        <v>1628</v>
      </c>
      <c r="H172" s="44"/>
      <c r="I172" s="44"/>
      <c r="J172" s="44"/>
      <c r="K172" s="44"/>
    </row>
    <row r="173" spans="1:11" ht="60" x14ac:dyDescent="0.2">
      <c r="A173" s="46" t="s">
        <v>492</v>
      </c>
      <c r="B173" s="40" t="s">
        <v>58</v>
      </c>
      <c r="C173" s="48" t="s">
        <v>59</v>
      </c>
      <c r="D173" s="49">
        <v>4</v>
      </c>
      <c r="E173" s="50" t="s">
        <v>60</v>
      </c>
      <c r="F173" s="44"/>
      <c r="G173" s="51">
        <v>27829</v>
      </c>
      <c r="H173" s="44"/>
      <c r="I173" s="44"/>
      <c r="J173" s="44"/>
      <c r="K173" s="44"/>
    </row>
    <row r="174" spans="1:11" ht="84.75" x14ac:dyDescent="0.2">
      <c r="A174" s="39" t="s">
        <v>493</v>
      </c>
      <c r="B174" s="40" t="s">
        <v>62</v>
      </c>
      <c r="C174" s="41" t="s">
        <v>63</v>
      </c>
      <c r="D174" s="45" t="s">
        <v>64</v>
      </c>
      <c r="E174" s="43" t="s">
        <v>65</v>
      </c>
      <c r="F174" s="44"/>
      <c r="G174" s="44">
        <v>155</v>
      </c>
      <c r="H174" s="44">
        <v>152</v>
      </c>
      <c r="I174" s="44"/>
      <c r="J174" s="44">
        <v>15.12</v>
      </c>
      <c r="K174" s="44">
        <v>0.6</v>
      </c>
    </row>
    <row r="175" spans="1:11" ht="84.75" x14ac:dyDescent="0.2">
      <c r="A175" s="39" t="s">
        <v>494</v>
      </c>
      <c r="B175" s="40" t="s">
        <v>495</v>
      </c>
      <c r="C175" s="41" t="s">
        <v>496</v>
      </c>
      <c r="D175" s="42">
        <v>1</v>
      </c>
      <c r="E175" s="43" t="s">
        <v>497</v>
      </c>
      <c r="F175" s="44"/>
      <c r="G175" s="44">
        <v>289</v>
      </c>
      <c r="H175" s="44">
        <v>201</v>
      </c>
      <c r="I175" s="44"/>
      <c r="J175" s="44">
        <v>0.82</v>
      </c>
      <c r="K175" s="44">
        <v>0.82</v>
      </c>
    </row>
    <row r="176" spans="1:11" ht="65.25" x14ac:dyDescent="0.2">
      <c r="A176" s="39" t="s">
        <v>498</v>
      </c>
      <c r="B176" s="40" t="s">
        <v>499</v>
      </c>
      <c r="C176" s="41" t="s">
        <v>500</v>
      </c>
      <c r="D176" s="45" t="s">
        <v>501</v>
      </c>
      <c r="E176" s="43">
        <v>695.57</v>
      </c>
      <c r="F176" s="44"/>
      <c r="G176" s="44">
        <v>556</v>
      </c>
      <c r="H176" s="44"/>
      <c r="I176" s="44"/>
      <c r="J176" s="44"/>
      <c r="K176" s="44"/>
    </row>
    <row r="177" spans="1:11" ht="120.75" x14ac:dyDescent="0.2">
      <c r="A177" s="39" t="s">
        <v>502</v>
      </c>
      <c r="B177" s="40" t="s">
        <v>70</v>
      </c>
      <c r="C177" s="41" t="s">
        <v>503</v>
      </c>
      <c r="D177" s="45" t="s">
        <v>504</v>
      </c>
      <c r="E177" s="43" t="s">
        <v>73</v>
      </c>
      <c r="F177" s="43" t="s">
        <v>74</v>
      </c>
      <c r="G177" s="44">
        <v>36034</v>
      </c>
      <c r="H177" s="44">
        <v>8417</v>
      </c>
      <c r="I177" s="43" t="s">
        <v>505</v>
      </c>
      <c r="J177" s="44">
        <v>65.239999999999995</v>
      </c>
      <c r="K177" s="44">
        <v>33.92</v>
      </c>
    </row>
    <row r="178" spans="1:11" ht="89.25" x14ac:dyDescent="0.2">
      <c r="A178" s="39" t="s">
        <v>506</v>
      </c>
      <c r="B178" s="40" t="s">
        <v>507</v>
      </c>
      <c r="C178" s="41" t="s">
        <v>508</v>
      </c>
      <c r="D178" s="45" t="s">
        <v>509</v>
      </c>
      <c r="E178" s="43">
        <v>180471.57</v>
      </c>
      <c r="F178" s="44"/>
      <c r="G178" s="44">
        <v>97996</v>
      </c>
      <c r="H178" s="44"/>
      <c r="I178" s="44"/>
      <c r="J178" s="44"/>
      <c r="K178" s="44"/>
    </row>
    <row r="179" spans="1:11" ht="84.75" x14ac:dyDescent="0.2">
      <c r="A179" s="39" t="s">
        <v>510</v>
      </c>
      <c r="B179" s="40" t="s">
        <v>82</v>
      </c>
      <c r="C179" s="41" t="s">
        <v>511</v>
      </c>
      <c r="D179" s="45" t="s">
        <v>512</v>
      </c>
      <c r="E179" s="43" t="s">
        <v>84</v>
      </c>
      <c r="F179" s="43" t="s">
        <v>85</v>
      </c>
      <c r="G179" s="44">
        <v>388</v>
      </c>
      <c r="H179" s="44">
        <v>204</v>
      </c>
      <c r="I179" s="43" t="s">
        <v>513</v>
      </c>
      <c r="J179" s="44">
        <v>3</v>
      </c>
      <c r="K179" s="44">
        <v>0.81</v>
      </c>
    </row>
    <row r="180" spans="1:11" ht="96.75" x14ac:dyDescent="0.2">
      <c r="A180" s="39" t="s">
        <v>514</v>
      </c>
      <c r="B180" s="40" t="s">
        <v>88</v>
      </c>
      <c r="C180" s="41" t="s">
        <v>515</v>
      </c>
      <c r="D180" s="45" t="s">
        <v>516</v>
      </c>
      <c r="E180" s="43" t="s">
        <v>91</v>
      </c>
      <c r="F180" s="43" t="s">
        <v>92</v>
      </c>
      <c r="G180" s="44">
        <v>2294</v>
      </c>
      <c r="H180" s="44">
        <v>1380</v>
      </c>
      <c r="I180" s="43" t="s">
        <v>517</v>
      </c>
      <c r="J180" s="44">
        <v>20.100000000000001</v>
      </c>
      <c r="K180" s="44">
        <v>5.63</v>
      </c>
    </row>
    <row r="181" spans="1:11" ht="77.25" x14ac:dyDescent="0.2">
      <c r="A181" s="39" t="s">
        <v>518</v>
      </c>
      <c r="B181" s="40" t="s">
        <v>95</v>
      </c>
      <c r="C181" s="41" t="s">
        <v>96</v>
      </c>
      <c r="D181" s="45" t="s">
        <v>519</v>
      </c>
      <c r="E181" s="43">
        <v>43775.18</v>
      </c>
      <c r="F181" s="44"/>
      <c r="G181" s="44">
        <v>484</v>
      </c>
      <c r="H181" s="44"/>
      <c r="I181" s="44"/>
      <c r="J181" s="44"/>
      <c r="K181" s="44"/>
    </row>
    <row r="182" spans="1:11" ht="65.25" x14ac:dyDescent="0.2">
      <c r="A182" s="39" t="s">
        <v>520</v>
      </c>
      <c r="B182" s="40" t="s">
        <v>99</v>
      </c>
      <c r="C182" s="41" t="s">
        <v>100</v>
      </c>
      <c r="D182" s="45" t="s">
        <v>64</v>
      </c>
      <c r="E182" s="43">
        <v>19545.330000000002</v>
      </c>
      <c r="F182" s="44"/>
      <c r="G182" s="44">
        <v>782</v>
      </c>
      <c r="H182" s="44"/>
      <c r="I182" s="44"/>
      <c r="J182" s="44"/>
      <c r="K182" s="44"/>
    </row>
    <row r="183" spans="1:11" ht="84.75" x14ac:dyDescent="0.2">
      <c r="A183" s="39" t="s">
        <v>521</v>
      </c>
      <c r="B183" s="40" t="s">
        <v>103</v>
      </c>
      <c r="C183" s="41" t="s">
        <v>522</v>
      </c>
      <c r="D183" s="45" t="s">
        <v>523</v>
      </c>
      <c r="E183" s="43" t="s">
        <v>106</v>
      </c>
      <c r="F183" s="43" t="s">
        <v>107</v>
      </c>
      <c r="G183" s="44">
        <v>1541</v>
      </c>
      <c r="H183" s="44">
        <v>1050</v>
      </c>
      <c r="I183" s="43" t="s">
        <v>524</v>
      </c>
      <c r="J183" s="44">
        <v>10.7</v>
      </c>
      <c r="K183" s="44">
        <v>4.28</v>
      </c>
    </row>
    <row r="184" spans="1:11" ht="65.25" x14ac:dyDescent="0.2">
      <c r="A184" s="39" t="s">
        <v>525</v>
      </c>
      <c r="B184" s="40" t="s">
        <v>110</v>
      </c>
      <c r="C184" s="41" t="s">
        <v>111</v>
      </c>
      <c r="D184" s="45" t="s">
        <v>526</v>
      </c>
      <c r="E184" s="43">
        <v>44893.77</v>
      </c>
      <c r="F184" s="44"/>
      <c r="G184" s="44">
        <v>2031</v>
      </c>
      <c r="H184" s="44"/>
      <c r="I184" s="44"/>
      <c r="J184" s="44"/>
      <c r="K184" s="44"/>
    </row>
    <row r="185" spans="1:11" ht="84.75" x14ac:dyDescent="0.2">
      <c r="A185" s="39" t="s">
        <v>527</v>
      </c>
      <c r="B185" s="40" t="s">
        <v>114</v>
      </c>
      <c r="C185" s="41" t="s">
        <v>528</v>
      </c>
      <c r="D185" s="42">
        <v>4</v>
      </c>
      <c r="E185" s="43" t="s">
        <v>116</v>
      </c>
      <c r="F185" s="44"/>
      <c r="G185" s="44">
        <v>1630</v>
      </c>
      <c r="H185" s="44">
        <v>1630</v>
      </c>
      <c r="I185" s="44"/>
      <c r="J185" s="44">
        <v>1.22</v>
      </c>
      <c r="K185" s="44">
        <v>4.88</v>
      </c>
    </row>
    <row r="186" spans="1:11" ht="84.75" x14ac:dyDescent="0.2">
      <c r="A186" s="39" t="s">
        <v>529</v>
      </c>
      <c r="B186" s="40" t="s">
        <v>62</v>
      </c>
      <c r="C186" s="41" t="s">
        <v>530</v>
      </c>
      <c r="D186" s="45" t="s">
        <v>531</v>
      </c>
      <c r="E186" s="43" t="s">
        <v>65</v>
      </c>
      <c r="F186" s="44"/>
      <c r="G186" s="44">
        <v>310</v>
      </c>
      <c r="H186" s="44">
        <v>304</v>
      </c>
      <c r="I186" s="44"/>
      <c r="J186" s="44">
        <v>15.12</v>
      </c>
      <c r="K186" s="44">
        <v>1.21</v>
      </c>
    </row>
    <row r="187" spans="1:11" ht="45.75" x14ac:dyDescent="0.2">
      <c r="A187" s="46" t="s">
        <v>532</v>
      </c>
      <c r="B187" s="47"/>
      <c r="C187" s="48" t="s">
        <v>119</v>
      </c>
      <c r="D187" s="49">
        <v>8</v>
      </c>
      <c r="E187" s="50" t="s">
        <v>120</v>
      </c>
      <c r="F187" s="44"/>
      <c r="G187" s="51">
        <v>5417</v>
      </c>
      <c r="H187" s="44"/>
      <c r="I187" s="44"/>
      <c r="J187" s="44"/>
      <c r="K187" s="44"/>
    </row>
    <row r="188" spans="1:11" ht="84.75" x14ac:dyDescent="0.2">
      <c r="A188" s="39" t="s">
        <v>533</v>
      </c>
      <c r="B188" s="40" t="s">
        <v>534</v>
      </c>
      <c r="C188" s="41" t="s">
        <v>535</v>
      </c>
      <c r="D188" s="45" t="s">
        <v>536</v>
      </c>
      <c r="E188" s="43" t="s">
        <v>537</v>
      </c>
      <c r="F188" s="43" t="s">
        <v>538</v>
      </c>
      <c r="G188" s="44">
        <v>1030</v>
      </c>
      <c r="H188" s="44">
        <v>404</v>
      </c>
      <c r="I188" s="43" t="s">
        <v>539</v>
      </c>
      <c r="J188" s="44">
        <v>36.700000000000003</v>
      </c>
      <c r="K188" s="44">
        <v>1.56</v>
      </c>
    </row>
    <row r="189" spans="1:11" ht="65.25" x14ac:dyDescent="0.2">
      <c r="A189" s="39" t="s">
        <v>540</v>
      </c>
      <c r="B189" s="40" t="s">
        <v>262</v>
      </c>
      <c r="C189" s="41" t="s">
        <v>541</v>
      </c>
      <c r="D189" s="45" t="s">
        <v>536</v>
      </c>
      <c r="E189" s="43">
        <v>75505.52</v>
      </c>
      <c r="F189" s="44"/>
      <c r="G189" s="44">
        <v>3209</v>
      </c>
      <c r="H189" s="44"/>
      <c r="I189" s="44"/>
      <c r="J189" s="44"/>
      <c r="K189" s="44"/>
    </row>
    <row r="190" spans="1:11" ht="27.95" customHeight="1" x14ac:dyDescent="0.2">
      <c r="A190" s="197" t="s">
        <v>542</v>
      </c>
      <c r="B190" s="198"/>
      <c r="C190" s="198"/>
      <c r="D190" s="198"/>
      <c r="E190" s="198"/>
      <c r="F190" s="198"/>
      <c r="G190" s="198"/>
      <c r="H190" s="198"/>
      <c r="I190" s="198"/>
      <c r="J190" s="198"/>
      <c r="K190" s="198"/>
    </row>
    <row r="191" spans="1:11" ht="120.75" x14ac:dyDescent="0.2">
      <c r="A191" s="39" t="s">
        <v>543</v>
      </c>
      <c r="B191" s="40" t="s">
        <v>70</v>
      </c>
      <c r="C191" s="41" t="s">
        <v>544</v>
      </c>
      <c r="D191" s="45" t="s">
        <v>545</v>
      </c>
      <c r="E191" s="43" t="s">
        <v>73</v>
      </c>
      <c r="F191" s="43" t="s">
        <v>74</v>
      </c>
      <c r="G191" s="44">
        <v>17324</v>
      </c>
      <c r="H191" s="44">
        <v>4047</v>
      </c>
      <c r="I191" s="43" t="s">
        <v>546</v>
      </c>
      <c r="J191" s="44">
        <v>65.239999999999995</v>
      </c>
      <c r="K191" s="44">
        <v>16.309999999999999</v>
      </c>
    </row>
    <row r="192" spans="1:11" ht="89.25" x14ac:dyDescent="0.2">
      <c r="A192" s="39" t="s">
        <v>547</v>
      </c>
      <c r="B192" s="40" t="s">
        <v>507</v>
      </c>
      <c r="C192" s="41" t="s">
        <v>508</v>
      </c>
      <c r="D192" s="45" t="s">
        <v>548</v>
      </c>
      <c r="E192" s="43">
        <v>180471.57</v>
      </c>
      <c r="F192" s="44"/>
      <c r="G192" s="44">
        <v>47103</v>
      </c>
      <c r="H192" s="44"/>
      <c r="I192" s="44"/>
      <c r="J192" s="44"/>
      <c r="K192" s="44"/>
    </row>
    <row r="193" spans="1:11" ht="84.75" x14ac:dyDescent="0.2">
      <c r="A193" s="39" t="s">
        <v>549</v>
      </c>
      <c r="B193" s="40" t="s">
        <v>82</v>
      </c>
      <c r="C193" s="41" t="s">
        <v>550</v>
      </c>
      <c r="D193" s="45" t="s">
        <v>551</v>
      </c>
      <c r="E193" s="43" t="s">
        <v>84</v>
      </c>
      <c r="F193" s="43" t="s">
        <v>85</v>
      </c>
      <c r="G193" s="44">
        <v>179</v>
      </c>
      <c r="H193" s="44">
        <v>94</v>
      </c>
      <c r="I193" s="43" t="s">
        <v>144</v>
      </c>
      <c r="J193" s="44">
        <v>3</v>
      </c>
      <c r="K193" s="44">
        <v>0.38</v>
      </c>
    </row>
    <row r="194" spans="1:11" ht="96.75" x14ac:dyDescent="0.2">
      <c r="A194" s="39" t="s">
        <v>552</v>
      </c>
      <c r="B194" s="40" t="s">
        <v>88</v>
      </c>
      <c r="C194" s="41" t="s">
        <v>246</v>
      </c>
      <c r="D194" s="45" t="s">
        <v>147</v>
      </c>
      <c r="E194" s="43" t="s">
        <v>91</v>
      </c>
      <c r="F194" s="43" t="s">
        <v>92</v>
      </c>
      <c r="G194" s="44">
        <v>1147</v>
      </c>
      <c r="H194" s="44">
        <v>690</v>
      </c>
      <c r="I194" s="43" t="s">
        <v>148</v>
      </c>
      <c r="J194" s="44">
        <v>20.100000000000001</v>
      </c>
      <c r="K194" s="44">
        <v>2.81</v>
      </c>
    </row>
    <row r="195" spans="1:11" ht="77.25" x14ac:dyDescent="0.2">
      <c r="A195" s="39" t="s">
        <v>553</v>
      </c>
      <c r="B195" s="40" t="s">
        <v>95</v>
      </c>
      <c r="C195" s="41" t="s">
        <v>96</v>
      </c>
      <c r="D195" s="45" t="s">
        <v>150</v>
      </c>
      <c r="E195" s="43">
        <v>43775.18</v>
      </c>
      <c r="F195" s="44"/>
      <c r="G195" s="44">
        <v>242</v>
      </c>
      <c r="H195" s="44"/>
      <c r="I195" s="44"/>
      <c r="J195" s="44"/>
      <c r="K195" s="44"/>
    </row>
    <row r="196" spans="1:11" ht="65.25" x14ac:dyDescent="0.2">
      <c r="A196" s="39" t="s">
        <v>554</v>
      </c>
      <c r="B196" s="40" t="s">
        <v>99</v>
      </c>
      <c r="C196" s="41" t="s">
        <v>100</v>
      </c>
      <c r="D196" s="45" t="s">
        <v>152</v>
      </c>
      <c r="E196" s="43">
        <v>19545.330000000002</v>
      </c>
      <c r="F196" s="44"/>
      <c r="G196" s="44">
        <v>391</v>
      </c>
      <c r="H196" s="44"/>
      <c r="I196" s="44"/>
      <c r="J196" s="44"/>
      <c r="K196" s="44"/>
    </row>
    <row r="197" spans="1:11" ht="84.75" x14ac:dyDescent="0.2">
      <c r="A197" s="39" t="s">
        <v>555</v>
      </c>
      <c r="B197" s="40" t="s">
        <v>103</v>
      </c>
      <c r="C197" s="41" t="s">
        <v>250</v>
      </c>
      <c r="D197" s="45" t="s">
        <v>155</v>
      </c>
      <c r="E197" s="43" t="s">
        <v>106</v>
      </c>
      <c r="F197" s="43" t="s">
        <v>107</v>
      </c>
      <c r="G197" s="44">
        <v>771</v>
      </c>
      <c r="H197" s="44">
        <v>525</v>
      </c>
      <c r="I197" s="43" t="s">
        <v>156</v>
      </c>
      <c r="J197" s="44">
        <v>10.7</v>
      </c>
      <c r="K197" s="44">
        <v>2.14</v>
      </c>
    </row>
    <row r="198" spans="1:11" ht="65.25" x14ac:dyDescent="0.2">
      <c r="A198" s="39" t="s">
        <v>556</v>
      </c>
      <c r="B198" s="40" t="s">
        <v>110</v>
      </c>
      <c r="C198" s="41" t="s">
        <v>111</v>
      </c>
      <c r="D198" s="45" t="s">
        <v>158</v>
      </c>
      <c r="E198" s="43">
        <v>44893.77</v>
      </c>
      <c r="F198" s="44"/>
      <c r="G198" s="44">
        <v>1015</v>
      </c>
      <c r="H198" s="44"/>
      <c r="I198" s="44"/>
      <c r="J198" s="44"/>
      <c r="K198" s="44"/>
    </row>
    <row r="199" spans="1:11" ht="84.75" x14ac:dyDescent="0.2">
      <c r="A199" s="39" t="s">
        <v>557</v>
      </c>
      <c r="B199" s="40" t="s">
        <v>114</v>
      </c>
      <c r="C199" s="41" t="s">
        <v>253</v>
      </c>
      <c r="D199" s="42">
        <v>2</v>
      </c>
      <c r="E199" s="43" t="s">
        <v>116</v>
      </c>
      <c r="F199" s="44"/>
      <c r="G199" s="44">
        <v>815</v>
      </c>
      <c r="H199" s="44">
        <v>815</v>
      </c>
      <c r="I199" s="44"/>
      <c r="J199" s="44">
        <v>1.22</v>
      </c>
      <c r="K199" s="44">
        <v>2.44</v>
      </c>
    </row>
    <row r="200" spans="1:11" ht="84.75" x14ac:dyDescent="0.2">
      <c r="A200" s="39" t="s">
        <v>558</v>
      </c>
      <c r="B200" s="40" t="s">
        <v>62</v>
      </c>
      <c r="C200" s="41" t="s">
        <v>530</v>
      </c>
      <c r="D200" s="45" t="s">
        <v>531</v>
      </c>
      <c r="E200" s="43" t="s">
        <v>65</v>
      </c>
      <c r="F200" s="44"/>
      <c r="G200" s="44">
        <v>310</v>
      </c>
      <c r="H200" s="44">
        <v>304</v>
      </c>
      <c r="I200" s="44"/>
      <c r="J200" s="44">
        <v>15.12</v>
      </c>
      <c r="K200" s="44">
        <v>1.21</v>
      </c>
    </row>
    <row r="201" spans="1:11" ht="45.75" x14ac:dyDescent="0.2">
      <c r="A201" s="46" t="s">
        <v>559</v>
      </c>
      <c r="B201" s="47"/>
      <c r="C201" s="48" t="s">
        <v>119</v>
      </c>
      <c r="D201" s="49">
        <v>8</v>
      </c>
      <c r="E201" s="50" t="s">
        <v>120</v>
      </c>
      <c r="F201" s="44"/>
      <c r="G201" s="51">
        <v>5417</v>
      </c>
      <c r="H201" s="44"/>
      <c r="I201" s="44"/>
      <c r="J201" s="44"/>
      <c r="K201" s="44"/>
    </row>
    <row r="202" spans="1:11" ht="84.75" x14ac:dyDescent="0.2">
      <c r="A202" s="39" t="s">
        <v>560</v>
      </c>
      <c r="B202" s="40" t="s">
        <v>495</v>
      </c>
      <c r="C202" s="41" t="s">
        <v>496</v>
      </c>
      <c r="D202" s="42">
        <v>1</v>
      </c>
      <c r="E202" s="43" t="s">
        <v>497</v>
      </c>
      <c r="F202" s="44"/>
      <c r="G202" s="44">
        <v>289</v>
      </c>
      <c r="H202" s="44">
        <v>201</v>
      </c>
      <c r="I202" s="44"/>
      <c r="J202" s="44">
        <v>0.82</v>
      </c>
      <c r="K202" s="44">
        <v>0.82</v>
      </c>
    </row>
    <row r="203" spans="1:11" ht="65.25" x14ac:dyDescent="0.2">
      <c r="A203" s="39" t="s">
        <v>561</v>
      </c>
      <c r="B203" s="40" t="s">
        <v>499</v>
      </c>
      <c r="C203" s="41" t="s">
        <v>500</v>
      </c>
      <c r="D203" s="45" t="s">
        <v>562</v>
      </c>
      <c r="E203" s="43">
        <v>695.57</v>
      </c>
      <c r="F203" s="44"/>
      <c r="G203" s="44">
        <v>417</v>
      </c>
      <c r="H203" s="44"/>
      <c r="I203" s="44"/>
      <c r="J203" s="44"/>
      <c r="K203" s="44"/>
    </row>
    <row r="204" spans="1:11" ht="27.95" customHeight="1" x14ac:dyDescent="0.2">
      <c r="A204" s="197" t="s">
        <v>563</v>
      </c>
      <c r="B204" s="198"/>
      <c r="C204" s="198"/>
      <c r="D204" s="198"/>
      <c r="E204" s="198"/>
      <c r="F204" s="198"/>
      <c r="G204" s="198"/>
      <c r="H204" s="198"/>
      <c r="I204" s="198"/>
      <c r="J204" s="198"/>
      <c r="K204" s="198"/>
    </row>
    <row r="205" spans="1:11" ht="96.75" x14ac:dyDescent="0.2">
      <c r="A205" s="39" t="s">
        <v>564</v>
      </c>
      <c r="B205" s="40" t="s">
        <v>123</v>
      </c>
      <c r="C205" s="41" t="s">
        <v>565</v>
      </c>
      <c r="D205" s="42">
        <v>1</v>
      </c>
      <c r="E205" s="43" t="s">
        <v>125</v>
      </c>
      <c r="F205" s="43" t="s">
        <v>126</v>
      </c>
      <c r="G205" s="44">
        <v>2103</v>
      </c>
      <c r="H205" s="44">
        <v>878</v>
      </c>
      <c r="I205" s="43" t="s">
        <v>127</v>
      </c>
      <c r="J205" s="44">
        <v>3.8</v>
      </c>
      <c r="K205" s="44">
        <v>3.8</v>
      </c>
    </row>
    <row r="206" spans="1:11" ht="77.25" x14ac:dyDescent="0.2">
      <c r="A206" s="39" t="s">
        <v>566</v>
      </c>
      <c r="B206" s="40" t="s">
        <v>567</v>
      </c>
      <c r="C206" s="41" t="s">
        <v>568</v>
      </c>
      <c r="D206" s="42">
        <v>1</v>
      </c>
      <c r="E206" s="43">
        <v>16720.900000000001</v>
      </c>
      <c r="F206" s="44"/>
      <c r="G206" s="44">
        <v>16721</v>
      </c>
      <c r="H206" s="44"/>
      <c r="I206" s="44"/>
      <c r="J206" s="44"/>
      <c r="K206" s="44"/>
    </row>
    <row r="207" spans="1:11" ht="24" x14ac:dyDescent="0.2">
      <c r="A207" s="46" t="s">
        <v>569</v>
      </c>
      <c r="B207" s="47"/>
      <c r="C207" s="48" t="s">
        <v>570</v>
      </c>
      <c r="D207" s="49">
        <v>1</v>
      </c>
      <c r="E207" s="50">
        <v>838.98</v>
      </c>
      <c r="F207" s="44"/>
      <c r="G207" s="51">
        <v>839</v>
      </c>
      <c r="H207" s="44"/>
      <c r="I207" s="44"/>
      <c r="J207" s="44"/>
      <c r="K207" s="44"/>
    </row>
    <row r="208" spans="1:11" ht="27.95" customHeight="1" x14ac:dyDescent="0.2">
      <c r="A208" s="197" t="s">
        <v>571</v>
      </c>
      <c r="B208" s="198"/>
      <c r="C208" s="198"/>
      <c r="D208" s="198"/>
      <c r="E208" s="198"/>
      <c r="F208" s="198"/>
      <c r="G208" s="198"/>
      <c r="H208" s="198"/>
      <c r="I208" s="198"/>
      <c r="J208" s="198"/>
      <c r="K208" s="198"/>
    </row>
    <row r="209" spans="1:11" ht="19.149999999999999" customHeight="1" x14ac:dyDescent="0.2">
      <c r="A209" s="199" t="s">
        <v>179</v>
      </c>
      <c r="B209" s="198"/>
      <c r="C209" s="198"/>
      <c r="D209" s="198"/>
      <c r="E209" s="198"/>
      <c r="F209" s="198"/>
      <c r="G209" s="198"/>
      <c r="H209" s="198"/>
      <c r="I209" s="198"/>
      <c r="J209" s="198"/>
      <c r="K209" s="198"/>
    </row>
    <row r="210" spans="1:11" ht="96.75" x14ac:dyDescent="0.2">
      <c r="A210" s="39" t="s">
        <v>572</v>
      </c>
      <c r="B210" s="40" t="s">
        <v>575</v>
      </c>
      <c r="C210" s="41" t="s">
        <v>574</v>
      </c>
      <c r="D210" s="42">
        <v>1</v>
      </c>
      <c r="E210" s="43" t="s">
        <v>576</v>
      </c>
      <c r="F210" s="43" t="s">
        <v>577</v>
      </c>
      <c r="G210" s="44">
        <v>10439</v>
      </c>
      <c r="H210" s="44">
        <v>5288</v>
      </c>
      <c r="I210" s="43" t="s">
        <v>578</v>
      </c>
      <c r="J210" s="44">
        <v>21.07</v>
      </c>
      <c r="K210" s="44">
        <v>21.07</v>
      </c>
    </row>
    <row r="211" spans="1:11" ht="72.75" x14ac:dyDescent="0.2">
      <c r="A211" s="39" t="s">
        <v>579</v>
      </c>
      <c r="B211" s="40" t="s">
        <v>582</v>
      </c>
      <c r="C211" s="41" t="s">
        <v>581</v>
      </c>
      <c r="D211" s="42">
        <v>3</v>
      </c>
      <c r="E211" s="43" t="s">
        <v>583</v>
      </c>
      <c r="F211" s="43" t="s">
        <v>584</v>
      </c>
      <c r="G211" s="44">
        <v>670</v>
      </c>
      <c r="H211" s="44">
        <v>596</v>
      </c>
      <c r="I211" s="43" t="s">
        <v>585</v>
      </c>
      <c r="J211" s="44">
        <v>0.79100000000000004</v>
      </c>
      <c r="K211" s="44">
        <v>2.37</v>
      </c>
    </row>
    <row r="212" spans="1:11" ht="96.75" x14ac:dyDescent="0.2">
      <c r="A212" s="39" t="s">
        <v>586</v>
      </c>
      <c r="B212" s="40" t="s">
        <v>588</v>
      </c>
      <c r="C212" s="41" t="s">
        <v>587</v>
      </c>
      <c r="D212" s="42">
        <v>1</v>
      </c>
      <c r="E212" s="43" t="s">
        <v>589</v>
      </c>
      <c r="F212" s="43" t="s">
        <v>590</v>
      </c>
      <c r="G212" s="44">
        <v>2056</v>
      </c>
      <c r="H212" s="44">
        <v>2042</v>
      </c>
      <c r="I212" s="43" t="s">
        <v>591</v>
      </c>
      <c r="J212" s="44">
        <v>7.35</v>
      </c>
      <c r="K212" s="44">
        <v>7.35</v>
      </c>
    </row>
    <row r="213" spans="1:11" ht="84.75" x14ac:dyDescent="0.2">
      <c r="A213" s="39" t="s">
        <v>592</v>
      </c>
      <c r="B213" s="40" t="s">
        <v>595</v>
      </c>
      <c r="C213" s="41" t="s">
        <v>594</v>
      </c>
      <c r="D213" s="42">
        <v>1</v>
      </c>
      <c r="E213" s="43" t="s">
        <v>596</v>
      </c>
      <c r="F213" s="44"/>
      <c r="G213" s="44">
        <v>203</v>
      </c>
      <c r="H213" s="44">
        <v>203</v>
      </c>
      <c r="I213" s="44"/>
      <c r="J213" s="44">
        <v>0.78400000000000003</v>
      </c>
      <c r="K213" s="44">
        <v>0.78</v>
      </c>
    </row>
    <row r="214" spans="1:11" ht="84.75" x14ac:dyDescent="0.2">
      <c r="A214" s="39" t="s">
        <v>597</v>
      </c>
      <c r="B214" s="40" t="s">
        <v>600</v>
      </c>
      <c r="C214" s="41" t="s">
        <v>599</v>
      </c>
      <c r="D214" s="42">
        <v>3</v>
      </c>
      <c r="E214" s="43" t="s">
        <v>601</v>
      </c>
      <c r="F214" s="43" t="s">
        <v>602</v>
      </c>
      <c r="G214" s="44">
        <v>1431</v>
      </c>
      <c r="H214" s="44">
        <v>1281</v>
      </c>
      <c r="I214" s="43" t="s">
        <v>603</v>
      </c>
      <c r="J214" s="44">
        <v>1.7010000000000001</v>
      </c>
      <c r="K214" s="44">
        <v>5.0999999999999996</v>
      </c>
    </row>
    <row r="215" spans="1:11" ht="96.75" x14ac:dyDescent="0.2">
      <c r="A215" s="39" t="s">
        <v>604</v>
      </c>
      <c r="B215" s="40" t="s">
        <v>605</v>
      </c>
      <c r="C215" s="41" t="s">
        <v>606</v>
      </c>
      <c r="D215" s="42">
        <v>0.45</v>
      </c>
      <c r="E215" s="43" t="s">
        <v>607</v>
      </c>
      <c r="F215" s="43" t="s">
        <v>608</v>
      </c>
      <c r="G215" s="44">
        <v>7234</v>
      </c>
      <c r="H215" s="44">
        <v>5930</v>
      </c>
      <c r="I215" s="43" t="s">
        <v>609</v>
      </c>
      <c r="J215" s="44">
        <v>52.5</v>
      </c>
      <c r="K215" s="44">
        <v>23.63</v>
      </c>
    </row>
    <row r="216" spans="1:11" ht="84.75" x14ac:dyDescent="0.2">
      <c r="A216" s="39" t="s">
        <v>610</v>
      </c>
      <c r="B216" s="40" t="s">
        <v>284</v>
      </c>
      <c r="C216" s="41" t="s">
        <v>285</v>
      </c>
      <c r="D216" s="42">
        <v>4</v>
      </c>
      <c r="E216" s="43">
        <v>515.16999999999996</v>
      </c>
      <c r="F216" s="43" t="s">
        <v>286</v>
      </c>
      <c r="G216" s="44">
        <v>2061</v>
      </c>
      <c r="H216" s="44"/>
      <c r="I216" s="43" t="s">
        <v>287</v>
      </c>
      <c r="J216" s="44"/>
      <c r="K216" s="44"/>
    </row>
    <row r="217" spans="1:11" ht="19.149999999999999" customHeight="1" x14ac:dyDescent="0.2">
      <c r="A217" s="199" t="s">
        <v>611</v>
      </c>
      <c r="B217" s="198"/>
      <c r="C217" s="198"/>
      <c r="D217" s="198"/>
      <c r="E217" s="198"/>
      <c r="F217" s="198"/>
      <c r="G217" s="198"/>
      <c r="H217" s="198"/>
      <c r="I217" s="198"/>
      <c r="J217" s="198"/>
      <c r="K217" s="198"/>
    </row>
    <row r="218" spans="1:11" ht="96.75" x14ac:dyDescent="0.2">
      <c r="A218" s="39" t="s">
        <v>612</v>
      </c>
      <c r="B218" s="40" t="s">
        <v>573</v>
      </c>
      <c r="C218" s="41" t="s">
        <v>613</v>
      </c>
      <c r="D218" s="42">
        <v>1</v>
      </c>
      <c r="E218" s="43" t="s">
        <v>614</v>
      </c>
      <c r="F218" s="43" t="s">
        <v>615</v>
      </c>
      <c r="G218" s="44">
        <v>26675</v>
      </c>
      <c r="H218" s="44">
        <v>7555</v>
      </c>
      <c r="I218" s="43" t="s">
        <v>616</v>
      </c>
      <c r="J218" s="44">
        <v>30.1</v>
      </c>
      <c r="K218" s="44">
        <v>30.1</v>
      </c>
    </row>
    <row r="219" spans="1:11" ht="24" x14ac:dyDescent="0.2">
      <c r="A219" s="52" t="s">
        <v>618</v>
      </c>
      <c r="B219" s="47"/>
      <c r="C219" s="48" t="s">
        <v>617</v>
      </c>
      <c r="D219" s="49">
        <v>1</v>
      </c>
      <c r="E219" s="50">
        <v>413319.8</v>
      </c>
      <c r="F219" s="44"/>
      <c r="G219" s="51">
        <v>413320</v>
      </c>
      <c r="H219" s="44"/>
      <c r="I219" s="44"/>
      <c r="J219" s="44"/>
      <c r="K219" s="44"/>
    </row>
    <row r="220" spans="1:11" ht="72.75" x14ac:dyDescent="0.2">
      <c r="A220" s="39" t="s">
        <v>619</v>
      </c>
      <c r="B220" s="40" t="s">
        <v>580</v>
      </c>
      <c r="C220" s="41" t="s">
        <v>620</v>
      </c>
      <c r="D220" s="42">
        <v>3</v>
      </c>
      <c r="E220" s="43" t="s">
        <v>621</v>
      </c>
      <c r="F220" s="43" t="s">
        <v>622</v>
      </c>
      <c r="G220" s="44">
        <v>1308</v>
      </c>
      <c r="H220" s="44">
        <v>851</v>
      </c>
      <c r="I220" s="43" t="s">
        <v>623</v>
      </c>
      <c r="J220" s="44">
        <v>1.1299999999999999</v>
      </c>
      <c r="K220" s="44">
        <v>3.39</v>
      </c>
    </row>
    <row r="221" spans="1:11" ht="33.75" x14ac:dyDescent="0.2">
      <c r="A221" s="46" t="s">
        <v>624</v>
      </c>
      <c r="B221" s="47"/>
      <c r="C221" s="48" t="s">
        <v>625</v>
      </c>
      <c r="D221" s="49">
        <v>3</v>
      </c>
      <c r="E221" s="50" t="s">
        <v>626</v>
      </c>
      <c r="F221" s="44"/>
      <c r="G221" s="51">
        <v>8320</v>
      </c>
      <c r="H221" s="44"/>
      <c r="I221" s="44"/>
      <c r="J221" s="44"/>
      <c r="K221" s="44"/>
    </row>
    <row r="222" spans="1:11" ht="96.75" x14ac:dyDescent="0.2">
      <c r="A222" s="39" t="s">
        <v>627</v>
      </c>
      <c r="B222" s="40" t="s">
        <v>628</v>
      </c>
      <c r="C222" s="41" t="s">
        <v>629</v>
      </c>
      <c r="D222" s="42">
        <v>1</v>
      </c>
      <c r="E222" s="43" t="s">
        <v>630</v>
      </c>
      <c r="F222" s="43" t="s">
        <v>631</v>
      </c>
      <c r="G222" s="44">
        <v>3282</v>
      </c>
      <c r="H222" s="44">
        <v>2918</v>
      </c>
      <c r="I222" s="43" t="s">
        <v>632</v>
      </c>
      <c r="J222" s="44">
        <v>10.5</v>
      </c>
      <c r="K222" s="44">
        <v>10.5</v>
      </c>
    </row>
    <row r="223" spans="1:11" ht="33.75" x14ac:dyDescent="0.2">
      <c r="A223" s="46" t="s">
        <v>633</v>
      </c>
      <c r="B223" s="47"/>
      <c r="C223" s="48" t="s">
        <v>634</v>
      </c>
      <c r="D223" s="49">
        <v>1</v>
      </c>
      <c r="E223" s="50" t="s">
        <v>635</v>
      </c>
      <c r="F223" s="44"/>
      <c r="G223" s="51">
        <v>15923</v>
      </c>
      <c r="H223" s="44"/>
      <c r="I223" s="44"/>
      <c r="J223" s="44"/>
      <c r="K223" s="44"/>
    </row>
    <row r="224" spans="1:11" ht="72.75" x14ac:dyDescent="0.2">
      <c r="A224" s="39" t="s">
        <v>636</v>
      </c>
      <c r="B224" s="40" t="s">
        <v>593</v>
      </c>
      <c r="C224" s="41" t="s">
        <v>637</v>
      </c>
      <c r="D224" s="42">
        <v>1</v>
      </c>
      <c r="E224" s="43" t="s">
        <v>638</v>
      </c>
      <c r="F224" s="44"/>
      <c r="G224" s="44">
        <v>298</v>
      </c>
      <c r="H224" s="44">
        <v>290</v>
      </c>
      <c r="I224" s="44"/>
      <c r="J224" s="44">
        <v>1.1200000000000001</v>
      </c>
      <c r="K224" s="44">
        <v>1.1200000000000001</v>
      </c>
    </row>
    <row r="225" spans="1:11" ht="57.75" x14ac:dyDescent="0.2">
      <c r="A225" s="46" t="s">
        <v>639</v>
      </c>
      <c r="B225" s="47"/>
      <c r="C225" s="48" t="s">
        <v>640</v>
      </c>
      <c r="D225" s="49">
        <v>1</v>
      </c>
      <c r="E225" s="50" t="s">
        <v>641</v>
      </c>
      <c r="F225" s="44"/>
      <c r="G225" s="51">
        <v>82272</v>
      </c>
      <c r="H225" s="44"/>
      <c r="I225" s="44"/>
      <c r="J225" s="44"/>
      <c r="K225" s="44"/>
    </row>
    <row r="226" spans="1:11" ht="84.75" x14ac:dyDescent="0.2">
      <c r="A226" s="39" t="s">
        <v>642</v>
      </c>
      <c r="B226" s="40" t="s">
        <v>598</v>
      </c>
      <c r="C226" s="41" t="s">
        <v>643</v>
      </c>
      <c r="D226" s="42">
        <v>3</v>
      </c>
      <c r="E226" s="43" t="s">
        <v>644</v>
      </c>
      <c r="F226" s="43" t="s">
        <v>645</v>
      </c>
      <c r="G226" s="44">
        <v>2463</v>
      </c>
      <c r="H226" s="44">
        <v>1830</v>
      </c>
      <c r="I226" s="43" t="s">
        <v>646</v>
      </c>
      <c r="J226" s="44">
        <v>2.4300000000000002</v>
      </c>
      <c r="K226" s="44">
        <v>7.29</v>
      </c>
    </row>
    <row r="227" spans="1:11" ht="33.75" x14ac:dyDescent="0.2">
      <c r="A227" s="46" t="s">
        <v>647</v>
      </c>
      <c r="B227" s="47"/>
      <c r="C227" s="48" t="s">
        <v>648</v>
      </c>
      <c r="D227" s="49">
        <v>3</v>
      </c>
      <c r="E227" s="50" t="s">
        <v>649</v>
      </c>
      <c r="F227" s="44"/>
      <c r="G227" s="51">
        <v>4918</v>
      </c>
      <c r="H227" s="44"/>
      <c r="I227" s="44"/>
      <c r="J227" s="44"/>
      <c r="K227" s="44"/>
    </row>
    <row r="228" spans="1:11" ht="96.75" x14ac:dyDescent="0.2">
      <c r="A228" s="39" t="s">
        <v>650</v>
      </c>
      <c r="B228" s="40" t="s">
        <v>651</v>
      </c>
      <c r="C228" s="41" t="s">
        <v>652</v>
      </c>
      <c r="D228" s="42">
        <v>0.45</v>
      </c>
      <c r="E228" s="43" t="s">
        <v>653</v>
      </c>
      <c r="F228" s="43" t="s">
        <v>654</v>
      </c>
      <c r="G228" s="44">
        <v>9367</v>
      </c>
      <c r="H228" s="44">
        <v>7285</v>
      </c>
      <c r="I228" s="43" t="s">
        <v>655</v>
      </c>
      <c r="J228" s="44">
        <v>64.5</v>
      </c>
      <c r="K228" s="44">
        <v>29.03</v>
      </c>
    </row>
    <row r="229" spans="1:11" ht="24" x14ac:dyDescent="0.2">
      <c r="A229" s="52" t="s">
        <v>657</v>
      </c>
      <c r="B229" s="47"/>
      <c r="C229" s="48" t="s">
        <v>656</v>
      </c>
      <c r="D229" s="49">
        <v>45</v>
      </c>
      <c r="E229" s="50">
        <v>141.66999999999999</v>
      </c>
      <c r="F229" s="44"/>
      <c r="G229" s="51">
        <v>6375</v>
      </c>
      <c r="H229" s="44"/>
      <c r="I229" s="44"/>
      <c r="J229" s="44"/>
      <c r="K229" s="44"/>
    </row>
    <row r="230" spans="1:11" ht="19.149999999999999" customHeight="1" x14ac:dyDescent="0.2">
      <c r="A230" s="199" t="s">
        <v>449</v>
      </c>
      <c r="B230" s="198"/>
      <c r="C230" s="198"/>
      <c r="D230" s="198"/>
      <c r="E230" s="198"/>
      <c r="F230" s="198"/>
      <c r="G230" s="198"/>
      <c r="H230" s="198"/>
      <c r="I230" s="198"/>
      <c r="J230" s="198"/>
      <c r="K230" s="198"/>
    </row>
    <row r="231" spans="1:11" ht="96.75" x14ac:dyDescent="0.2">
      <c r="A231" s="39" t="s">
        <v>658</v>
      </c>
      <c r="B231" s="40" t="s">
        <v>659</v>
      </c>
      <c r="C231" s="41" t="s">
        <v>660</v>
      </c>
      <c r="D231" s="42">
        <v>1</v>
      </c>
      <c r="E231" s="43" t="s">
        <v>661</v>
      </c>
      <c r="F231" s="44"/>
      <c r="G231" s="44">
        <v>3652</v>
      </c>
      <c r="H231" s="44">
        <v>3652</v>
      </c>
      <c r="I231" s="44"/>
      <c r="J231" s="44">
        <v>10.8</v>
      </c>
      <c r="K231" s="44">
        <v>10.8</v>
      </c>
    </row>
    <row r="232" spans="1:11" ht="120.75" x14ac:dyDescent="0.2">
      <c r="A232" s="39" t="s">
        <v>662</v>
      </c>
      <c r="B232" s="40" t="s">
        <v>663</v>
      </c>
      <c r="C232" s="41" t="s">
        <v>664</v>
      </c>
      <c r="D232" s="42">
        <v>1</v>
      </c>
      <c r="E232" s="43" t="s">
        <v>665</v>
      </c>
      <c r="F232" s="44"/>
      <c r="G232" s="44">
        <v>1103</v>
      </c>
      <c r="H232" s="44">
        <v>1103</v>
      </c>
      <c r="I232" s="44"/>
      <c r="J232" s="44">
        <v>4.5</v>
      </c>
      <c r="K232" s="44">
        <v>4.5</v>
      </c>
    </row>
    <row r="233" spans="1:11" ht="96.75" x14ac:dyDescent="0.2">
      <c r="A233" s="39" t="s">
        <v>666</v>
      </c>
      <c r="B233" s="40" t="s">
        <v>667</v>
      </c>
      <c r="C233" s="41" t="s">
        <v>668</v>
      </c>
      <c r="D233" s="42">
        <v>3</v>
      </c>
      <c r="E233" s="43" t="s">
        <v>669</v>
      </c>
      <c r="F233" s="44"/>
      <c r="G233" s="44">
        <v>822</v>
      </c>
      <c r="H233" s="44">
        <v>822</v>
      </c>
      <c r="I233" s="44"/>
      <c r="J233" s="44">
        <v>0.82</v>
      </c>
      <c r="K233" s="44">
        <v>2.46</v>
      </c>
    </row>
    <row r="234" spans="1:11" ht="27.95" customHeight="1" x14ac:dyDescent="0.2">
      <c r="A234" s="197" t="s">
        <v>670</v>
      </c>
      <c r="B234" s="198"/>
      <c r="C234" s="198"/>
      <c r="D234" s="198"/>
      <c r="E234" s="198"/>
      <c r="F234" s="198"/>
      <c r="G234" s="198"/>
      <c r="H234" s="198"/>
      <c r="I234" s="198"/>
      <c r="J234" s="198"/>
      <c r="K234" s="198"/>
    </row>
    <row r="235" spans="1:11" ht="72.75" x14ac:dyDescent="0.2">
      <c r="A235" s="39" t="s">
        <v>671</v>
      </c>
      <c r="B235" s="40" t="s">
        <v>194</v>
      </c>
      <c r="C235" s="41" t="s">
        <v>257</v>
      </c>
      <c r="D235" s="42">
        <v>1</v>
      </c>
      <c r="E235" s="43" t="s">
        <v>258</v>
      </c>
      <c r="F235" s="43" t="s">
        <v>259</v>
      </c>
      <c r="G235" s="44">
        <v>246</v>
      </c>
      <c r="H235" s="44">
        <v>98</v>
      </c>
      <c r="I235" s="43" t="s">
        <v>260</v>
      </c>
      <c r="J235" s="44">
        <v>0.41</v>
      </c>
      <c r="K235" s="44">
        <v>0.41</v>
      </c>
    </row>
    <row r="236" spans="1:11" ht="53.25" x14ac:dyDescent="0.2">
      <c r="A236" s="39" t="s">
        <v>672</v>
      </c>
      <c r="B236" s="40" t="s">
        <v>262</v>
      </c>
      <c r="C236" s="41" t="s">
        <v>331</v>
      </c>
      <c r="D236" s="45" t="s">
        <v>332</v>
      </c>
      <c r="E236" s="43">
        <v>75505.52</v>
      </c>
      <c r="F236" s="44"/>
      <c r="G236" s="44">
        <v>1420</v>
      </c>
      <c r="H236" s="44"/>
      <c r="I236" s="44"/>
      <c r="J236" s="44"/>
      <c r="K236" s="44"/>
    </row>
    <row r="237" spans="1:11" ht="96.75" x14ac:dyDescent="0.2">
      <c r="A237" s="39" t="s">
        <v>673</v>
      </c>
      <c r="B237" s="40" t="s">
        <v>207</v>
      </c>
      <c r="C237" s="41" t="s">
        <v>674</v>
      </c>
      <c r="D237" s="45" t="s">
        <v>675</v>
      </c>
      <c r="E237" s="43" t="s">
        <v>210</v>
      </c>
      <c r="F237" s="43" t="s">
        <v>211</v>
      </c>
      <c r="G237" s="44">
        <v>13165</v>
      </c>
      <c r="H237" s="44">
        <v>2435</v>
      </c>
      <c r="I237" s="43" t="s">
        <v>676</v>
      </c>
      <c r="J237" s="44">
        <v>0.44</v>
      </c>
      <c r="K237" s="44">
        <v>11.44</v>
      </c>
    </row>
    <row r="238" spans="1:11" ht="96.75" x14ac:dyDescent="0.2">
      <c r="A238" s="39" t="s">
        <v>677</v>
      </c>
      <c r="B238" s="40" t="s">
        <v>214</v>
      </c>
      <c r="C238" s="41" t="s">
        <v>479</v>
      </c>
      <c r="D238" s="42">
        <v>11</v>
      </c>
      <c r="E238" s="43" t="s">
        <v>216</v>
      </c>
      <c r="F238" s="43" t="s">
        <v>217</v>
      </c>
      <c r="G238" s="44">
        <v>1738</v>
      </c>
      <c r="H238" s="44">
        <v>585</v>
      </c>
      <c r="I238" s="43" t="s">
        <v>480</v>
      </c>
      <c r="J238" s="44">
        <v>0.25</v>
      </c>
      <c r="K238" s="44">
        <v>2.75</v>
      </c>
    </row>
    <row r="239" spans="1:11" ht="96.75" x14ac:dyDescent="0.2">
      <c r="A239" s="39" t="s">
        <v>678</v>
      </c>
      <c r="B239" s="40" t="s">
        <v>220</v>
      </c>
      <c r="C239" s="41" t="s">
        <v>679</v>
      </c>
      <c r="D239" s="45" t="s">
        <v>680</v>
      </c>
      <c r="E239" s="43" t="s">
        <v>222</v>
      </c>
      <c r="F239" s="43" t="s">
        <v>223</v>
      </c>
      <c r="G239" s="44">
        <v>1286</v>
      </c>
      <c r="H239" s="44">
        <v>447</v>
      </c>
      <c r="I239" s="43" t="s">
        <v>681</v>
      </c>
      <c r="J239" s="44">
        <v>0.3</v>
      </c>
      <c r="K239" s="44">
        <v>2.1</v>
      </c>
    </row>
    <row r="240" spans="1:11" ht="96.75" x14ac:dyDescent="0.2">
      <c r="A240" s="39" t="s">
        <v>682</v>
      </c>
      <c r="B240" s="40" t="s">
        <v>123</v>
      </c>
      <c r="C240" s="41" t="s">
        <v>485</v>
      </c>
      <c r="D240" s="42">
        <v>11</v>
      </c>
      <c r="E240" s="43" t="s">
        <v>125</v>
      </c>
      <c r="F240" s="43" t="s">
        <v>126</v>
      </c>
      <c r="G240" s="44">
        <v>23132</v>
      </c>
      <c r="H240" s="44">
        <v>9663</v>
      </c>
      <c r="I240" s="43" t="s">
        <v>486</v>
      </c>
      <c r="J240" s="44">
        <v>3.8</v>
      </c>
      <c r="K240" s="44">
        <v>41.8</v>
      </c>
    </row>
    <row r="241" spans="1:11" ht="96.75" x14ac:dyDescent="0.2">
      <c r="A241" s="39" t="s">
        <v>683</v>
      </c>
      <c r="B241" s="40" t="s">
        <v>45</v>
      </c>
      <c r="C241" s="41" t="s">
        <v>684</v>
      </c>
      <c r="D241" s="42">
        <v>6</v>
      </c>
      <c r="E241" s="43" t="s">
        <v>47</v>
      </c>
      <c r="F241" s="43" t="s">
        <v>48</v>
      </c>
      <c r="G241" s="44">
        <v>25559</v>
      </c>
      <c r="H241" s="44">
        <v>10956</v>
      </c>
      <c r="I241" s="43" t="s">
        <v>685</v>
      </c>
      <c r="J241" s="44">
        <v>7.9</v>
      </c>
      <c r="K241" s="44">
        <v>47.4</v>
      </c>
    </row>
    <row r="242" spans="1:11" ht="96.75" x14ac:dyDescent="0.2">
      <c r="A242" s="39" t="s">
        <v>686</v>
      </c>
      <c r="B242" s="40" t="s">
        <v>687</v>
      </c>
      <c r="C242" s="41" t="s">
        <v>688</v>
      </c>
      <c r="D242" s="42">
        <v>1</v>
      </c>
      <c r="E242" s="43" t="s">
        <v>689</v>
      </c>
      <c r="F242" s="43" t="s">
        <v>690</v>
      </c>
      <c r="G242" s="44">
        <v>6514</v>
      </c>
      <c r="H242" s="44">
        <v>2799</v>
      </c>
      <c r="I242" s="43" t="s">
        <v>691</v>
      </c>
      <c r="J242" s="44">
        <v>12.11</v>
      </c>
      <c r="K242" s="44">
        <v>12.11</v>
      </c>
    </row>
    <row r="243" spans="1:11" ht="77.25" x14ac:dyDescent="0.2">
      <c r="A243" s="39" t="s">
        <v>692</v>
      </c>
      <c r="B243" s="40" t="s">
        <v>567</v>
      </c>
      <c r="C243" s="41" t="s">
        <v>568</v>
      </c>
      <c r="D243" s="45" t="s">
        <v>675</v>
      </c>
      <c r="E243" s="43">
        <v>16720.900000000001</v>
      </c>
      <c r="F243" s="44"/>
      <c r="G243" s="44">
        <v>434743</v>
      </c>
      <c r="H243" s="44"/>
      <c r="I243" s="44"/>
      <c r="J243" s="44"/>
      <c r="K243" s="44"/>
    </row>
    <row r="244" spans="1:11" ht="33.75" x14ac:dyDescent="0.2">
      <c r="A244" s="46" t="s">
        <v>693</v>
      </c>
      <c r="B244" s="47"/>
      <c r="C244" s="48" t="s">
        <v>694</v>
      </c>
      <c r="D244" s="52" t="s">
        <v>695</v>
      </c>
      <c r="E244" s="50" t="s">
        <v>696</v>
      </c>
      <c r="F244" s="44"/>
      <c r="G244" s="51">
        <v>6082</v>
      </c>
      <c r="H244" s="44"/>
      <c r="I244" s="44"/>
      <c r="J244" s="44"/>
      <c r="K244" s="44"/>
    </row>
    <row r="245" spans="1:11" ht="60" x14ac:dyDescent="0.2">
      <c r="A245" s="46" t="s">
        <v>697</v>
      </c>
      <c r="B245" s="40" t="s">
        <v>58</v>
      </c>
      <c r="C245" s="48" t="s">
        <v>59</v>
      </c>
      <c r="D245" s="49">
        <v>6</v>
      </c>
      <c r="E245" s="50" t="s">
        <v>60</v>
      </c>
      <c r="F245" s="44"/>
      <c r="G245" s="51">
        <v>41743</v>
      </c>
      <c r="H245" s="44"/>
      <c r="I245" s="44"/>
      <c r="J245" s="44"/>
      <c r="K245" s="44"/>
    </row>
    <row r="246" spans="1:11" ht="53.25" x14ac:dyDescent="0.2">
      <c r="A246" s="39" t="s">
        <v>698</v>
      </c>
      <c r="B246" s="40" t="s">
        <v>262</v>
      </c>
      <c r="C246" s="41" t="s">
        <v>331</v>
      </c>
      <c r="D246" s="45" t="s">
        <v>699</v>
      </c>
      <c r="E246" s="43">
        <v>75505.52</v>
      </c>
      <c r="F246" s="44"/>
      <c r="G246" s="44">
        <v>34438</v>
      </c>
      <c r="H246" s="44"/>
      <c r="I246" s="44"/>
      <c r="J246" s="44"/>
      <c r="K246" s="44"/>
    </row>
    <row r="247" spans="1:11" ht="84.75" x14ac:dyDescent="0.2">
      <c r="A247" s="39" t="s">
        <v>700</v>
      </c>
      <c r="B247" s="40" t="s">
        <v>534</v>
      </c>
      <c r="C247" s="41" t="s">
        <v>701</v>
      </c>
      <c r="D247" s="45" t="s">
        <v>702</v>
      </c>
      <c r="E247" s="43" t="s">
        <v>537</v>
      </c>
      <c r="F247" s="43" t="s">
        <v>538</v>
      </c>
      <c r="G247" s="44">
        <v>4901</v>
      </c>
      <c r="H247" s="44">
        <v>1921</v>
      </c>
      <c r="I247" s="43" t="s">
        <v>703</v>
      </c>
      <c r="J247" s="44">
        <v>36.700000000000003</v>
      </c>
      <c r="K247" s="44">
        <v>7.42</v>
      </c>
    </row>
    <row r="248" spans="1:11" ht="65.25" x14ac:dyDescent="0.2">
      <c r="A248" s="39" t="s">
        <v>704</v>
      </c>
      <c r="B248" s="40" t="s">
        <v>262</v>
      </c>
      <c r="C248" s="41" t="s">
        <v>541</v>
      </c>
      <c r="D248" s="45" t="s">
        <v>702</v>
      </c>
      <c r="E248" s="43">
        <v>75505.52</v>
      </c>
      <c r="F248" s="44"/>
      <c r="G248" s="44">
        <v>15267</v>
      </c>
      <c r="H248" s="44"/>
      <c r="I248" s="44"/>
      <c r="J248" s="44"/>
      <c r="K248" s="44"/>
    </row>
    <row r="249" spans="1:11" ht="84.75" x14ac:dyDescent="0.2">
      <c r="A249" s="39" t="s">
        <v>705</v>
      </c>
      <c r="B249" s="40" t="s">
        <v>62</v>
      </c>
      <c r="C249" s="41" t="s">
        <v>334</v>
      </c>
      <c r="D249" s="45" t="s">
        <v>335</v>
      </c>
      <c r="E249" s="43" t="s">
        <v>336</v>
      </c>
      <c r="F249" s="44"/>
      <c r="G249" s="44">
        <v>122</v>
      </c>
      <c r="H249" s="44">
        <v>120</v>
      </c>
      <c r="I249" s="44"/>
      <c r="J249" s="44">
        <v>15.875999999999999</v>
      </c>
      <c r="K249" s="44">
        <v>0.48</v>
      </c>
    </row>
    <row r="250" spans="1:11" ht="33.75" x14ac:dyDescent="0.2">
      <c r="A250" s="46" t="s">
        <v>706</v>
      </c>
      <c r="B250" s="47"/>
      <c r="C250" s="48" t="s">
        <v>338</v>
      </c>
      <c r="D250" s="49">
        <v>3</v>
      </c>
      <c r="E250" s="50" t="s">
        <v>339</v>
      </c>
      <c r="F250" s="44"/>
      <c r="G250" s="51">
        <v>2827</v>
      </c>
      <c r="H250" s="44"/>
      <c r="I250" s="44"/>
      <c r="J250" s="44"/>
      <c r="K250" s="44"/>
    </row>
    <row r="251" spans="1:11" ht="96.75" x14ac:dyDescent="0.2">
      <c r="A251" s="39" t="s">
        <v>707</v>
      </c>
      <c r="B251" s="40" t="s">
        <v>341</v>
      </c>
      <c r="C251" s="41" t="s">
        <v>708</v>
      </c>
      <c r="D251" s="45" t="s">
        <v>709</v>
      </c>
      <c r="E251" s="43" t="s">
        <v>344</v>
      </c>
      <c r="F251" s="43" t="s">
        <v>345</v>
      </c>
      <c r="G251" s="44">
        <v>22611</v>
      </c>
      <c r="H251" s="44">
        <v>10676</v>
      </c>
      <c r="I251" s="43" t="s">
        <v>710</v>
      </c>
      <c r="J251" s="44">
        <v>48.94</v>
      </c>
      <c r="K251" s="44">
        <v>44.05</v>
      </c>
    </row>
    <row r="252" spans="1:11" ht="84.75" x14ac:dyDescent="0.2">
      <c r="A252" s="39" t="s">
        <v>711</v>
      </c>
      <c r="B252" s="40" t="s">
        <v>712</v>
      </c>
      <c r="C252" s="41" t="s">
        <v>713</v>
      </c>
      <c r="D252" s="45" t="s">
        <v>714</v>
      </c>
      <c r="E252" s="43" t="s">
        <v>715</v>
      </c>
      <c r="F252" s="43" t="s">
        <v>716</v>
      </c>
      <c r="G252" s="44">
        <v>27450</v>
      </c>
      <c r="H252" s="44">
        <v>3841</v>
      </c>
      <c r="I252" s="43" t="s">
        <v>717</v>
      </c>
      <c r="J252" s="44">
        <v>1.74</v>
      </c>
      <c r="K252" s="44">
        <v>15.66</v>
      </c>
    </row>
    <row r="253" spans="1:11" ht="89.25" x14ac:dyDescent="0.2">
      <c r="A253" s="39" t="s">
        <v>718</v>
      </c>
      <c r="B253" s="40" t="s">
        <v>348</v>
      </c>
      <c r="C253" s="41" t="s">
        <v>349</v>
      </c>
      <c r="D253" s="45" t="s">
        <v>719</v>
      </c>
      <c r="E253" s="43">
        <v>47885.2</v>
      </c>
      <c r="F253" s="44"/>
      <c r="G253" s="44">
        <v>135132</v>
      </c>
      <c r="H253" s="44"/>
      <c r="I253" s="44"/>
      <c r="J253" s="44"/>
      <c r="K253" s="44"/>
    </row>
    <row r="254" spans="1:11" ht="33.75" x14ac:dyDescent="0.2">
      <c r="A254" s="46" t="s">
        <v>720</v>
      </c>
      <c r="B254" s="47"/>
      <c r="C254" s="48" t="s">
        <v>352</v>
      </c>
      <c r="D254" s="49">
        <v>42</v>
      </c>
      <c r="E254" s="50" t="s">
        <v>353</v>
      </c>
      <c r="F254" s="44"/>
      <c r="G254" s="51">
        <v>17774</v>
      </c>
      <c r="H254" s="44"/>
      <c r="I254" s="44"/>
      <c r="J254" s="44"/>
      <c r="K254" s="44"/>
    </row>
    <row r="255" spans="1:11" ht="33.75" x14ac:dyDescent="0.2">
      <c r="A255" s="46" t="s">
        <v>721</v>
      </c>
      <c r="B255" s="47"/>
      <c r="C255" s="48" t="s">
        <v>355</v>
      </c>
      <c r="D255" s="49">
        <v>84</v>
      </c>
      <c r="E255" s="50" t="s">
        <v>357</v>
      </c>
      <c r="F255" s="44"/>
      <c r="G255" s="51">
        <v>5811</v>
      </c>
      <c r="H255" s="44"/>
      <c r="I255" s="44"/>
      <c r="J255" s="44"/>
      <c r="K255" s="44"/>
    </row>
    <row r="256" spans="1:11" ht="33.75" x14ac:dyDescent="0.2">
      <c r="A256" s="46" t="s">
        <v>722</v>
      </c>
      <c r="B256" s="47"/>
      <c r="C256" s="48" t="s">
        <v>359</v>
      </c>
      <c r="D256" s="49">
        <v>84</v>
      </c>
      <c r="E256" s="50" t="s">
        <v>360</v>
      </c>
      <c r="F256" s="44"/>
      <c r="G256" s="51">
        <v>54924</v>
      </c>
      <c r="H256" s="44"/>
      <c r="I256" s="44"/>
      <c r="J256" s="44"/>
      <c r="K256" s="44"/>
    </row>
    <row r="257" spans="1:11" ht="53.25" x14ac:dyDescent="0.2">
      <c r="A257" s="39" t="s">
        <v>723</v>
      </c>
      <c r="B257" s="40" t="s">
        <v>362</v>
      </c>
      <c r="C257" s="41" t="s">
        <v>363</v>
      </c>
      <c r="D257" s="42">
        <v>84</v>
      </c>
      <c r="E257" s="43">
        <v>550.95000000000005</v>
      </c>
      <c r="F257" s="44"/>
      <c r="G257" s="44">
        <v>46280</v>
      </c>
      <c r="H257" s="44"/>
      <c r="I257" s="44"/>
      <c r="J257" s="44"/>
      <c r="K257" s="44"/>
    </row>
    <row r="258" spans="1:11" ht="53.25" x14ac:dyDescent="0.2">
      <c r="A258" s="39" t="s">
        <v>724</v>
      </c>
      <c r="B258" s="40" t="s">
        <v>365</v>
      </c>
      <c r="C258" s="41" t="s">
        <v>366</v>
      </c>
      <c r="D258" s="42">
        <v>84</v>
      </c>
      <c r="E258" s="43">
        <v>132.77000000000001</v>
      </c>
      <c r="F258" s="44"/>
      <c r="G258" s="44">
        <v>11153</v>
      </c>
      <c r="H258" s="44"/>
      <c r="I258" s="44"/>
      <c r="J258" s="44"/>
      <c r="K258" s="44"/>
    </row>
    <row r="259" spans="1:11" ht="96.75" x14ac:dyDescent="0.2">
      <c r="A259" s="39" t="s">
        <v>725</v>
      </c>
      <c r="B259" s="40" t="s">
        <v>381</v>
      </c>
      <c r="C259" s="41" t="s">
        <v>726</v>
      </c>
      <c r="D259" s="45" t="s">
        <v>727</v>
      </c>
      <c r="E259" s="43" t="s">
        <v>384</v>
      </c>
      <c r="F259" s="43" t="s">
        <v>385</v>
      </c>
      <c r="G259" s="44">
        <v>20018</v>
      </c>
      <c r="H259" s="44">
        <v>15044</v>
      </c>
      <c r="I259" s="43" t="s">
        <v>728</v>
      </c>
      <c r="J259" s="44">
        <v>21.3</v>
      </c>
      <c r="K259" s="44">
        <v>61.34</v>
      </c>
    </row>
    <row r="260" spans="1:11" ht="77.25" x14ac:dyDescent="0.2">
      <c r="A260" s="39" t="s">
        <v>729</v>
      </c>
      <c r="B260" s="40" t="s">
        <v>388</v>
      </c>
      <c r="C260" s="41" t="s">
        <v>389</v>
      </c>
      <c r="D260" s="45" t="s">
        <v>730</v>
      </c>
      <c r="E260" s="43">
        <v>42258.48</v>
      </c>
      <c r="F260" s="44"/>
      <c r="G260" s="44">
        <v>7497</v>
      </c>
      <c r="H260" s="44"/>
      <c r="I260" s="44"/>
      <c r="J260" s="44"/>
      <c r="K260" s="44"/>
    </row>
    <row r="261" spans="1:11" ht="84.75" x14ac:dyDescent="0.2">
      <c r="A261" s="39" t="s">
        <v>731</v>
      </c>
      <c r="B261" s="40" t="s">
        <v>103</v>
      </c>
      <c r="C261" s="41" t="s">
        <v>732</v>
      </c>
      <c r="D261" s="45" t="s">
        <v>733</v>
      </c>
      <c r="E261" s="43" t="s">
        <v>106</v>
      </c>
      <c r="F261" s="43" t="s">
        <v>107</v>
      </c>
      <c r="G261" s="44">
        <v>6935</v>
      </c>
      <c r="H261" s="44">
        <v>4723</v>
      </c>
      <c r="I261" s="43" t="s">
        <v>734</v>
      </c>
      <c r="J261" s="44">
        <v>10.7</v>
      </c>
      <c r="K261" s="44">
        <v>19.260000000000002</v>
      </c>
    </row>
    <row r="262" spans="1:11" ht="65.25" x14ac:dyDescent="0.2">
      <c r="A262" s="39" t="s">
        <v>735</v>
      </c>
      <c r="B262" s="40" t="s">
        <v>110</v>
      </c>
      <c r="C262" s="41" t="s">
        <v>111</v>
      </c>
      <c r="D262" s="45" t="s">
        <v>736</v>
      </c>
      <c r="E262" s="43">
        <v>44893.77</v>
      </c>
      <c r="F262" s="44"/>
      <c r="G262" s="44">
        <v>9139</v>
      </c>
      <c r="H262" s="44"/>
      <c r="I262" s="44"/>
      <c r="J262" s="44"/>
      <c r="K262" s="44"/>
    </row>
    <row r="263" spans="1:11" ht="84.75" x14ac:dyDescent="0.2">
      <c r="A263" s="39" t="s">
        <v>737</v>
      </c>
      <c r="B263" s="40" t="s">
        <v>114</v>
      </c>
      <c r="C263" s="41" t="s">
        <v>738</v>
      </c>
      <c r="D263" s="42">
        <v>18</v>
      </c>
      <c r="E263" s="43" t="s">
        <v>116</v>
      </c>
      <c r="F263" s="44"/>
      <c r="G263" s="44">
        <v>7336</v>
      </c>
      <c r="H263" s="44">
        <v>7336</v>
      </c>
      <c r="I263" s="44"/>
      <c r="J263" s="44">
        <v>1.22</v>
      </c>
      <c r="K263" s="44">
        <v>21.96</v>
      </c>
    </row>
    <row r="264" spans="1:11" ht="84.75" x14ac:dyDescent="0.2">
      <c r="A264" s="39" t="s">
        <v>739</v>
      </c>
      <c r="B264" s="40" t="s">
        <v>368</v>
      </c>
      <c r="C264" s="41" t="s">
        <v>740</v>
      </c>
      <c r="D264" s="42">
        <v>2</v>
      </c>
      <c r="E264" s="43" t="s">
        <v>370</v>
      </c>
      <c r="F264" s="43" t="s">
        <v>371</v>
      </c>
      <c r="G264" s="44">
        <v>5969</v>
      </c>
      <c r="H264" s="44">
        <v>4247</v>
      </c>
      <c r="I264" s="43" t="s">
        <v>741</v>
      </c>
      <c r="J264" s="44">
        <v>8.09</v>
      </c>
      <c r="K264" s="44">
        <v>16.18</v>
      </c>
    </row>
    <row r="265" spans="1:11" ht="89.25" x14ac:dyDescent="0.2">
      <c r="A265" s="39" t="s">
        <v>742</v>
      </c>
      <c r="B265" s="40" t="s">
        <v>374</v>
      </c>
      <c r="C265" s="41" t="s">
        <v>375</v>
      </c>
      <c r="D265" s="45" t="s">
        <v>743</v>
      </c>
      <c r="E265" s="43">
        <v>68875</v>
      </c>
      <c r="F265" s="44"/>
      <c r="G265" s="44">
        <v>7441</v>
      </c>
      <c r="H265" s="44"/>
      <c r="I265" s="44"/>
      <c r="J265" s="44"/>
      <c r="K265" s="44"/>
    </row>
    <row r="266" spans="1:11" ht="45.75" x14ac:dyDescent="0.2">
      <c r="A266" s="46" t="s">
        <v>744</v>
      </c>
      <c r="B266" s="47"/>
      <c r="C266" s="48" t="s">
        <v>378</v>
      </c>
      <c r="D266" s="49">
        <v>2</v>
      </c>
      <c r="E266" s="50" t="s">
        <v>379</v>
      </c>
      <c r="F266" s="44"/>
      <c r="G266" s="51">
        <v>20752</v>
      </c>
      <c r="H266" s="44"/>
      <c r="I266" s="44"/>
      <c r="J266" s="44"/>
      <c r="K266" s="44"/>
    </row>
    <row r="267" spans="1:11" ht="96.75" x14ac:dyDescent="0.2">
      <c r="A267" s="39" t="s">
        <v>745</v>
      </c>
      <c r="B267" s="40" t="s">
        <v>381</v>
      </c>
      <c r="C267" s="41" t="s">
        <v>746</v>
      </c>
      <c r="D267" s="45" t="s">
        <v>747</v>
      </c>
      <c r="E267" s="43" t="s">
        <v>384</v>
      </c>
      <c r="F267" s="43" t="s">
        <v>385</v>
      </c>
      <c r="G267" s="44">
        <v>1946</v>
      </c>
      <c r="H267" s="44">
        <v>1463</v>
      </c>
      <c r="I267" s="43" t="s">
        <v>748</v>
      </c>
      <c r="J267" s="44">
        <v>21.3</v>
      </c>
      <c r="K267" s="44">
        <v>5.96</v>
      </c>
    </row>
    <row r="268" spans="1:11" ht="77.25" x14ac:dyDescent="0.2">
      <c r="A268" s="39" t="s">
        <v>749</v>
      </c>
      <c r="B268" s="40" t="s">
        <v>388</v>
      </c>
      <c r="C268" s="41" t="s">
        <v>389</v>
      </c>
      <c r="D268" s="45" t="s">
        <v>750</v>
      </c>
      <c r="E268" s="43">
        <v>42258.48</v>
      </c>
      <c r="F268" s="44"/>
      <c r="G268" s="44">
        <v>729</v>
      </c>
      <c r="H268" s="44"/>
      <c r="I268" s="44"/>
      <c r="J268" s="44"/>
      <c r="K268" s="44"/>
    </row>
    <row r="269" spans="1:11" ht="84.75" x14ac:dyDescent="0.2">
      <c r="A269" s="39" t="s">
        <v>751</v>
      </c>
      <c r="B269" s="40" t="s">
        <v>392</v>
      </c>
      <c r="C269" s="41" t="s">
        <v>752</v>
      </c>
      <c r="D269" s="45" t="s">
        <v>753</v>
      </c>
      <c r="E269" s="43" t="s">
        <v>395</v>
      </c>
      <c r="F269" s="43" t="s">
        <v>396</v>
      </c>
      <c r="G269" s="44">
        <v>1099</v>
      </c>
      <c r="H269" s="44">
        <v>733</v>
      </c>
      <c r="I269" s="43" t="s">
        <v>754</v>
      </c>
      <c r="J269" s="44">
        <v>16.600000000000001</v>
      </c>
      <c r="K269" s="44">
        <v>2.99</v>
      </c>
    </row>
    <row r="270" spans="1:11" ht="53.25" x14ac:dyDescent="0.2">
      <c r="A270" s="39" t="s">
        <v>755</v>
      </c>
      <c r="B270" s="40" t="s">
        <v>399</v>
      </c>
      <c r="C270" s="41" t="s">
        <v>400</v>
      </c>
      <c r="D270" s="45" t="s">
        <v>756</v>
      </c>
      <c r="E270" s="43">
        <v>53196</v>
      </c>
      <c r="F270" s="44"/>
      <c r="G270" s="44">
        <v>1206</v>
      </c>
      <c r="H270" s="44"/>
      <c r="I270" s="44"/>
      <c r="J270" s="44"/>
      <c r="K270" s="44"/>
    </row>
    <row r="271" spans="1:11" ht="84.75" x14ac:dyDescent="0.2">
      <c r="A271" s="39" t="s">
        <v>757</v>
      </c>
      <c r="B271" s="40" t="s">
        <v>103</v>
      </c>
      <c r="C271" s="41" t="s">
        <v>758</v>
      </c>
      <c r="D271" s="45" t="s">
        <v>759</v>
      </c>
      <c r="E271" s="43" t="s">
        <v>106</v>
      </c>
      <c r="F271" s="43" t="s">
        <v>107</v>
      </c>
      <c r="G271" s="44">
        <v>2312</v>
      </c>
      <c r="H271" s="44">
        <v>1574</v>
      </c>
      <c r="I271" s="43" t="s">
        <v>760</v>
      </c>
      <c r="J271" s="44">
        <v>10.7</v>
      </c>
      <c r="K271" s="44">
        <v>6.42</v>
      </c>
    </row>
    <row r="272" spans="1:11" ht="65.25" x14ac:dyDescent="0.2">
      <c r="A272" s="39" t="s">
        <v>761</v>
      </c>
      <c r="B272" s="40" t="s">
        <v>110</v>
      </c>
      <c r="C272" s="41" t="s">
        <v>111</v>
      </c>
      <c r="D272" s="45" t="s">
        <v>762</v>
      </c>
      <c r="E272" s="43">
        <v>44893.77</v>
      </c>
      <c r="F272" s="44"/>
      <c r="G272" s="44">
        <v>3046</v>
      </c>
      <c r="H272" s="44"/>
      <c r="I272" s="44"/>
      <c r="J272" s="44"/>
      <c r="K272" s="44"/>
    </row>
    <row r="273" spans="1:11" ht="84.75" x14ac:dyDescent="0.2">
      <c r="A273" s="39" t="s">
        <v>763</v>
      </c>
      <c r="B273" s="40" t="s">
        <v>764</v>
      </c>
      <c r="C273" s="41" t="s">
        <v>765</v>
      </c>
      <c r="D273" s="45" t="s">
        <v>766</v>
      </c>
      <c r="E273" s="43" t="s">
        <v>767</v>
      </c>
      <c r="F273" s="43" t="s">
        <v>768</v>
      </c>
      <c r="G273" s="44">
        <v>31596</v>
      </c>
      <c r="H273" s="44">
        <v>17850</v>
      </c>
      <c r="I273" s="43" t="s">
        <v>769</v>
      </c>
      <c r="J273" s="44">
        <v>4.29</v>
      </c>
      <c r="K273" s="44">
        <v>77.22</v>
      </c>
    </row>
    <row r="274" spans="1:11" ht="33.75" x14ac:dyDescent="0.2">
      <c r="A274" s="46" t="s">
        <v>770</v>
      </c>
      <c r="B274" s="47"/>
      <c r="C274" s="48" t="s">
        <v>771</v>
      </c>
      <c r="D274" s="49">
        <v>54</v>
      </c>
      <c r="E274" s="50" t="s">
        <v>772</v>
      </c>
      <c r="F274" s="44"/>
      <c r="G274" s="51">
        <v>33570</v>
      </c>
      <c r="H274" s="44"/>
      <c r="I274" s="44"/>
      <c r="J274" s="44"/>
      <c r="K274" s="44"/>
    </row>
    <row r="275" spans="1:11" ht="84.75" x14ac:dyDescent="0.2">
      <c r="A275" s="39" t="s">
        <v>773</v>
      </c>
      <c r="B275" s="40" t="s">
        <v>774</v>
      </c>
      <c r="C275" s="41" t="s">
        <v>775</v>
      </c>
      <c r="D275" s="45" t="s">
        <v>776</v>
      </c>
      <c r="E275" s="43" t="s">
        <v>777</v>
      </c>
      <c r="F275" s="44"/>
      <c r="G275" s="44">
        <v>867</v>
      </c>
      <c r="H275" s="44">
        <v>867</v>
      </c>
      <c r="I275" s="44"/>
      <c r="J275" s="44">
        <v>10.1</v>
      </c>
      <c r="K275" s="44">
        <v>3.54</v>
      </c>
    </row>
    <row r="276" spans="1:11" ht="96.75" x14ac:dyDescent="0.2">
      <c r="A276" s="39" t="s">
        <v>778</v>
      </c>
      <c r="B276" s="40" t="s">
        <v>779</v>
      </c>
      <c r="C276" s="41" t="s">
        <v>780</v>
      </c>
      <c r="D276" s="45" t="s">
        <v>776</v>
      </c>
      <c r="E276" s="43" t="s">
        <v>781</v>
      </c>
      <c r="F276" s="43" t="s">
        <v>782</v>
      </c>
      <c r="G276" s="44">
        <v>6491</v>
      </c>
      <c r="H276" s="44">
        <v>2021</v>
      </c>
      <c r="I276" s="43" t="s">
        <v>783</v>
      </c>
      <c r="J276" s="44">
        <v>28.38</v>
      </c>
      <c r="K276" s="44">
        <v>9.93</v>
      </c>
    </row>
    <row r="277" spans="1:11" ht="84.75" x14ac:dyDescent="0.2">
      <c r="A277" s="39" t="s">
        <v>784</v>
      </c>
      <c r="B277" s="40" t="s">
        <v>284</v>
      </c>
      <c r="C277" s="41" t="s">
        <v>285</v>
      </c>
      <c r="D277" s="42">
        <v>4</v>
      </c>
      <c r="E277" s="43">
        <v>515.16999999999996</v>
      </c>
      <c r="F277" s="43" t="s">
        <v>286</v>
      </c>
      <c r="G277" s="44">
        <v>2061</v>
      </c>
      <c r="H277" s="44"/>
      <c r="I277" s="43" t="s">
        <v>287</v>
      </c>
      <c r="J277" s="44"/>
      <c r="K277" s="44"/>
    </row>
    <row r="278" spans="1:11" ht="19.149999999999999" customHeight="1" x14ac:dyDescent="0.2">
      <c r="A278" s="199" t="s">
        <v>449</v>
      </c>
      <c r="B278" s="198"/>
      <c r="C278" s="198"/>
      <c r="D278" s="198"/>
      <c r="E278" s="198"/>
      <c r="F278" s="198"/>
      <c r="G278" s="198"/>
      <c r="H278" s="198"/>
      <c r="I278" s="198"/>
      <c r="J278" s="198"/>
      <c r="K278" s="198"/>
    </row>
    <row r="279" spans="1:11" ht="84.75" x14ac:dyDescent="0.2">
      <c r="A279" s="39" t="s">
        <v>785</v>
      </c>
      <c r="B279" s="40" t="s">
        <v>114</v>
      </c>
      <c r="C279" s="41" t="s">
        <v>738</v>
      </c>
      <c r="D279" s="42">
        <v>18</v>
      </c>
      <c r="E279" s="43" t="s">
        <v>116</v>
      </c>
      <c r="F279" s="44"/>
      <c r="G279" s="44">
        <v>7336</v>
      </c>
      <c r="H279" s="44">
        <v>7336</v>
      </c>
      <c r="I279" s="44"/>
      <c r="J279" s="44">
        <v>1.22</v>
      </c>
      <c r="K279" s="44">
        <v>21.96</v>
      </c>
    </row>
    <row r="280" spans="1:11" ht="84.75" x14ac:dyDescent="0.2">
      <c r="A280" s="39" t="s">
        <v>786</v>
      </c>
      <c r="B280" s="40" t="s">
        <v>459</v>
      </c>
      <c r="C280" s="41" t="s">
        <v>787</v>
      </c>
      <c r="D280" s="42">
        <v>2</v>
      </c>
      <c r="E280" s="43" t="s">
        <v>461</v>
      </c>
      <c r="F280" s="44"/>
      <c r="G280" s="44">
        <v>1083</v>
      </c>
      <c r="H280" s="44">
        <v>1083</v>
      </c>
      <c r="I280" s="44"/>
      <c r="J280" s="44">
        <v>1.62</v>
      </c>
      <c r="K280" s="44">
        <v>3.24</v>
      </c>
    </row>
    <row r="281" spans="1:11" ht="19.149999999999999" customHeight="1" x14ac:dyDescent="0.2">
      <c r="A281" s="199" t="s">
        <v>788</v>
      </c>
      <c r="B281" s="198"/>
      <c r="C281" s="198"/>
      <c r="D281" s="198"/>
      <c r="E281" s="198"/>
      <c r="F281" s="198"/>
      <c r="G281" s="198"/>
      <c r="H281" s="198"/>
      <c r="I281" s="198"/>
      <c r="J281" s="198"/>
      <c r="K281" s="198"/>
    </row>
    <row r="282" spans="1:11" ht="96.75" x14ac:dyDescent="0.2">
      <c r="A282" s="39" t="s">
        <v>789</v>
      </c>
      <c r="B282" s="40" t="s">
        <v>415</v>
      </c>
      <c r="C282" s="41" t="s">
        <v>790</v>
      </c>
      <c r="D282" s="45" t="s">
        <v>791</v>
      </c>
      <c r="E282" s="43" t="s">
        <v>417</v>
      </c>
      <c r="F282" s="44"/>
      <c r="G282" s="44">
        <v>596</v>
      </c>
      <c r="H282" s="44">
        <v>596</v>
      </c>
      <c r="I282" s="44"/>
      <c r="J282" s="44">
        <v>278</v>
      </c>
      <c r="K282" s="44">
        <v>2.72</v>
      </c>
    </row>
    <row r="283" spans="1:11" ht="84.75" x14ac:dyDescent="0.2">
      <c r="A283" s="39" t="s">
        <v>792</v>
      </c>
      <c r="B283" s="40" t="s">
        <v>392</v>
      </c>
      <c r="C283" s="41" t="s">
        <v>793</v>
      </c>
      <c r="D283" s="45" t="s">
        <v>794</v>
      </c>
      <c r="E283" s="43" t="s">
        <v>395</v>
      </c>
      <c r="F283" s="43" t="s">
        <v>396</v>
      </c>
      <c r="G283" s="44">
        <v>427</v>
      </c>
      <c r="H283" s="44">
        <v>285</v>
      </c>
      <c r="I283" s="43" t="s">
        <v>795</v>
      </c>
      <c r="J283" s="44">
        <v>16.600000000000001</v>
      </c>
      <c r="K283" s="44">
        <v>1.1599999999999999</v>
      </c>
    </row>
    <row r="284" spans="1:11" ht="53.25" x14ac:dyDescent="0.2">
      <c r="A284" s="39" t="s">
        <v>796</v>
      </c>
      <c r="B284" s="40" t="s">
        <v>399</v>
      </c>
      <c r="C284" s="41" t="s">
        <v>400</v>
      </c>
      <c r="D284" s="45" t="s">
        <v>797</v>
      </c>
      <c r="E284" s="43">
        <v>53196</v>
      </c>
      <c r="F284" s="44"/>
      <c r="G284" s="44">
        <v>469</v>
      </c>
      <c r="H284" s="44"/>
      <c r="I284" s="44"/>
      <c r="J284" s="44"/>
      <c r="K284" s="44"/>
    </row>
    <row r="285" spans="1:11" ht="84.75" x14ac:dyDescent="0.2">
      <c r="A285" s="39" t="s">
        <v>798</v>
      </c>
      <c r="B285" s="40" t="s">
        <v>431</v>
      </c>
      <c r="C285" s="41" t="s">
        <v>799</v>
      </c>
      <c r="D285" s="45" t="s">
        <v>791</v>
      </c>
      <c r="E285" s="43" t="s">
        <v>433</v>
      </c>
      <c r="F285" s="44"/>
      <c r="G285" s="44">
        <v>186</v>
      </c>
      <c r="H285" s="44">
        <v>186</v>
      </c>
      <c r="I285" s="44"/>
      <c r="J285" s="44">
        <v>97.2</v>
      </c>
      <c r="K285" s="44">
        <v>0.95</v>
      </c>
    </row>
    <row r="286" spans="1:11" ht="19.149999999999999" customHeight="1" x14ac:dyDescent="0.2">
      <c r="A286" s="197" t="s">
        <v>800</v>
      </c>
      <c r="B286" s="198"/>
      <c r="C286" s="198"/>
      <c r="D286" s="198"/>
      <c r="E286" s="198"/>
      <c r="F286" s="198"/>
      <c r="G286" s="198"/>
      <c r="H286" s="198"/>
      <c r="I286" s="198"/>
      <c r="J286" s="198"/>
      <c r="K286" s="198"/>
    </row>
    <row r="287" spans="1:11" ht="84.75" x14ac:dyDescent="0.2">
      <c r="A287" s="39" t="s">
        <v>801</v>
      </c>
      <c r="B287" s="40" t="s">
        <v>410</v>
      </c>
      <c r="C287" s="41" t="s">
        <v>411</v>
      </c>
      <c r="D287" s="45" t="s">
        <v>412</v>
      </c>
      <c r="E287" s="43" t="s">
        <v>413</v>
      </c>
      <c r="F287" s="44"/>
      <c r="G287" s="44">
        <v>547</v>
      </c>
      <c r="H287" s="44">
        <v>547</v>
      </c>
      <c r="I287" s="44"/>
      <c r="J287" s="44">
        <v>123</v>
      </c>
      <c r="K287" s="44">
        <v>2.46</v>
      </c>
    </row>
    <row r="288" spans="1:11" ht="96.75" x14ac:dyDescent="0.2">
      <c r="A288" s="39" t="s">
        <v>802</v>
      </c>
      <c r="B288" s="40" t="s">
        <v>415</v>
      </c>
      <c r="C288" s="41" t="s">
        <v>416</v>
      </c>
      <c r="D288" s="45" t="s">
        <v>335</v>
      </c>
      <c r="E288" s="43" t="s">
        <v>417</v>
      </c>
      <c r="F288" s="44"/>
      <c r="G288" s="44">
        <v>1823</v>
      </c>
      <c r="H288" s="44">
        <v>1823</v>
      </c>
      <c r="I288" s="44"/>
      <c r="J288" s="44">
        <v>278</v>
      </c>
      <c r="K288" s="44">
        <v>8.34</v>
      </c>
    </row>
    <row r="289" spans="1:11" ht="84.75" x14ac:dyDescent="0.2">
      <c r="A289" s="39" t="s">
        <v>803</v>
      </c>
      <c r="B289" s="40" t="s">
        <v>392</v>
      </c>
      <c r="C289" s="41" t="s">
        <v>419</v>
      </c>
      <c r="D289" s="45" t="s">
        <v>420</v>
      </c>
      <c r="E289" s="43" t="s">
        <v>395</v>
      </c>
      <c r="F289" s="43" t="s">
        <v>396</v>
      </c>
      <c r="G289" s="44">
        <v>1466</v>
      </c>
      <c r="H289" s="44">
        <v>977</v>
      </c>
      <c r="I289" s="43" t="s">
        <v>421</v>
      </c>
      <c r="J289" s="44">
        <v>16.600000000000001</v>
      </c>
      <c r="K289" s="44">
        <v>3.98</v>
      </c>
    </row>
    <row r="290" spans="1:11" ht="53.25" x14ac:dyDescent="0.2">
      <c r="A290" s="39" t="s">
        <v>804</v>
      </c>
      <c r="B290" s="40" t="s">
        <v>399</v>
      </c>
      <c r="C290" s="41" t="s">
        <v>400</v>
      </c>
      <c r="D290" s="45" t="s">
        <v>423</v>
      </c>
      <c r="E290" s="43">
        <v>53196</v>
      </c>
      <c r="F290" s="44"/>
      <c r="G290" s="44">
        <v>1609</v>
      </c>
      <c r="H290" s="44"/>
      <c r="I290" s="44"/>
      <c r="J290" s="44"/>
      <c r="K290" s="44"/>
    </row>
    <row r="291" spans="1:11" ht="84.75" x14ac:dyDescent="0.2">
      <c r="A291" s="39" t="s">
        <v>805</v>
      </c>
      <c r="B291" s="40" t="s">
        <v>103</v>
      </c>
      <c r="C291" s="41" t="s">
        <v>425</v>
      </c>
      <c r="D291" s="45" t="s">
        <v>426</v>
      </c>
      <c r="E291" s="43" t="s">
        <v>106</v>
      </c>
      <c r="F291" s="43" t="s">
        <v>107</v>
      </c>
      <c r="G291" s="44">
        <v>3082</v>
      </c>
      <c r="H291" s="44">
        <v>2099</v>
      </c>
      <c r="I291" s="43" t="s">
        <v>427</v>
      </c>
      <c r="J291" s="44">
        <v>10.7</v>
      </c>
      <c r="K291" s="44">
        <v>8.56</v>
      </c>
    </row>
    <row r="292" spans="1:11" ht="65.25" x14ac:dyDescent="0.2">
      <c r="A292" s="39" t="s">
        <v>806</v>
      </c>
      <c r="B292" s="40" t="s">
        <v>110</v>
      </c>
      <c r="C292" s="41" t="s">
        <v>111</v>
      </c>
      <c r="D292" s="45" t="s">
        <v>429</v>
      </c>
      <c r="E292" s="43">
        <v>44893.77</v>
      </c>
      <c r="F292" s="44"/>
      <c r="G292" s="44">
        <v>3385</v>
      </c>
      <c r="H292" s="44"/>
      <c r="I292" s="44"/>
      <c r="J292" s="44"/>
      <c r="K292" s="44"/>
    </row>
    <row r="293" spans="1:11" ht="84.75" x14ac:dyDescent="0.2">
      <c r="A293" s="39" t="s">
        <v>807</v>
      </c>
      <c r="B293" s="40" t="s">
        <v>431</v>
      </c>
      <c r="C293" s="41" t="s">
        <v>432</v>
      </c>
      <c r="D293" s="45" t="s">
        <v>335</v>
      </c>
      <c r="E293" s="43" t="s">
        <v>433</v>
      </c>
      <c r="F293" s="44"/>
      <c r="G293" s="44">
        <v>571</v>
      </c>
      <c r="H293" s="44">
        <v>571</v>
      </c>
      <c r="I293" s="44"/>
      <c r="J293" s="44">
        <v>97.2</v>
      </c>
      <c r="K293" s="44">
        <v>2.92</v>
      </c>
    </row>
    <row r="294" spans="1:11" ht="96.75" x14ac:dyDescent="0.2">
      <c r="A294" s="39" t="s">
        <v>808</v>
      </c>
      <c r="B294" s="40" t="s">
        <v>435</v>
      </c>
      <c r="C294" s="41" t="s">
        <v>436</v>
      </c>
      <c r="D294" s="42">
        <v>1</v>
      </c>
      <c r="E294" s="43" t="s">
        <v>437</v>
      </c>
      <c r="F294" s="43" t="s">
        <v>438</v>
      </c>
      <c r="G294" s="44">
        <v>2757</v>
      </c>
      <c r="H294" s="44">
        <v>932</v>
      </c>
      <c r="I294" s="43" t="s">
        <v>439</v>
      </c>
      <c r="J294" s="44">
        <v>4.03</v>
      </c>
      <c r="K294" s="44">
        <v>4.03</v>
      </c>
    </row>
    <row r="295" spans="1:11" ht="77.25" x14ac:dyDescent="0.2">
      <c r="A295" s="39" t="s">
        <v>809</v>
      </c>
      <c r="B295" s="40" t="s">
        <v>441</v>
      </c>
      <c r="C295" s="41" t="s">
        <v>442</v>
      </c>
      <c r="D295" s="42">
        <v>2</v>
      </c>
      <c r="E295" s="43">
        <v>12829.72</v>
      </c>
      <c r="F295" s="44"/>
      <c r="G295" s="44">
        <v>25659</v>
      </c>
      <c r="H295" s="44"/>
      <c r="I295" s="44"/>
      <c r="J295" s="44"/>
      <c r="K295" s="44"/>
    </row>
    <row r="296" spans="1:11" ht="96.75" x14ac:dyDescent="0.2">
      <c r="A296" s="39" t="s">
        <v>810</v>
      </c>
      <c r="B296" s="40" t="s">
        <v>444</v>
      </c>
      <c r="C296" s="41" t="s">
        <v>445</v>
      </c>
      <c r="D296" s="42">
        <v>1</v>
      </c>
      <c r="E296" s="43" t="s">
        <v>446</v>
      </c>
      <c r="F296" s="43" t="s">
        <v>447</v>
      </c>
      <c r="G296" s="44">
        <v>19283</v>
      </c>
      <c r="H296" s="44">
        <v>16237</v>
      </c>
      <c r="I296" s="43" t="s">
        <v>448</v>
      </c>
      <c r="J296" s="44">
        <v>65.44</v>
      </c>
      <c r="K296" s="44">
        <v>65.44</v>
      </c>
    </row>
    <row r="297" spans="1:11" ht="19.149999999999999" customHeight="1" x14ac:dyDescent="0.2">
      <c r="A297" s="199" t="s">
        <v>449</v>
      </c>
      <c r="B297" s="198"/>
      <c r="C297" s="198"/>
      <c r="D297" s="198"/>
      <c r="E297" s="198"/>
      <c r="F297" s="198"/>
      <c r="G297" s="198"/>
      <c r="H297" s="198"/>
      <c r="I297" s="198"/>
      <c r="J297" s="198"/>
      <c r="K297" s="198"/>
    </row>
    <row r="298" spans="1:11" ht="96.75" x14ac:dyDescent="0.2">
      <c r="A298" s="39" t="s">
        <v>811</v>
      </c>
      <c r="B298" s="40" t="s">
        <v>451</v>
      </c>
      <c r="C298" s="41" t="s">
        <v>452</v>
      </c>
      <c r="D298" s="42">
        <v>1</v>
      </c>
      <c r="E298" s="43" t="s">
        <v>453</v>
      </c>
      <c r="F298" s="44"/>
      <c r="G298" s="44">
        <v>2131</v>
      </c>
      <c r="H298" s="44">
        <v>2131</v>
      </c>
      <c r="I298" s="44"/>
      <c r="J298" s="44">
        <v>6.3</v>
      </c>
      <c r="K298" s="44">
        <v>6.3</v>
      </c>
    </row>
    <row r="299" spans="1:11" ht="120.75" x14ac:dyDescent="0.2">
      <c r="A299" s="39" t="s">
        <v>812</v>
      </c>
      <c r="B299" s="40" t="s">
        <v>455</v>
      </c>
      <c r="C299" s="41" t="s">
        <v>456</v>
      </c>
      <c r="D299" s="42">
        <v>1</v>
      </c>
      <c r="E299" s="43" t="s">
        <v>457</v>
      </c>
      <c r="F299" s="44"/>
      <c r="G299" s="44">
        <v>662</v>
      </c>
      <c r="H299" s="44">
        <v>662</v>
      </c>
      <c r="I299" s="44"/>
      <c r="J299" s="44">
        <v>2.7</v>
      </c>
      <c r="K299" s="44">
        <v>2.7</v>
      </c>
    </row>
    <row r="300" spans="1:11" ht="84.75" x14ac:dyDescent="0.2">
      <c r="A300" s="39" t="s">
        <v>813</v>
      </c>
      <c r="B300" s="40" t="s">
        <v>459</v>
      </c>
      <c r="C300" s="41" t="s">
        <v>460</v>
      </c>
      <c r="D300" s="42">
        <v>1</v>
      </c>
      <c r="E300" s="43" t="s">
        <v>461</v>
      </c>
      <c r="F300" s="44"/>
      <c r="G300" s="44">
        <v>541</v>
      </c>
      <c r="H300" s="44">
        <v>541</v>
      </c>
      <c r="I300" s="44"/>
      <c r="J300" s="44">
        <v>1.62</v>
      </c>
      <c r="K300" s="44">
        <v>1.62</v>
      </c>
    </row>
    <row r="301" spans="1:11" ht="96.75" x14ac:dyDescent="0.2">
      <c r="A301" s="39" t="s">
        <v>814</v>
      </c>
      <c r="B301" s="40" t="s">
        <v>463</v>
      </c>
      <c r="C301" s="41" t="s">
        <v>464</v>
      </c>
      <c r="D301" s="42">
        <v>0.05</v>
      </c>
      <c r="E301" s="43" t="s">
        <v>465</v>
      </c>
      <c r="F301" s="44"/>
      <c r="G301" s="44">
        <v>216</v>
      </c>
      <c r="H301" s="44">
        <v>216</v>
      </c>
      <c r="I301" s="44"/>
      <c r="J301" s="44">
        <v>12.96</v>
      </c>
      <c r="K301" s="44">
        <v>0.65</v>
      </c>
    </row>
    <row r="302" spans="1:11" ht="84.75" x14ac:dyDescent="0.2">
      <c r="A302" s="39" t="s">
        <v>815</v>
      </c>
      <c r="B302" s="40" t="s">
        <v>467</v>
      </c>
      <c r="C302" s="41" t="s">
        <v>468</v>
      </c>
      <c r="D302" s="42">
        <v>3</v>
      </c>
      <c r="E302" s="43" t="s">
        <v>469</v>
      </c>
      <c r="F302" s="44"/>
      <c r="G302" s="44">
        <v>2025</v>
      </c>
      <c r="H302" s="44">
        <v>2025</v>
      </c>
      <c r="I302" s="44"/>
      <c r="J302" s="44">
        <v>2.02</v>
      </c>
      <c r="K302" s="44">
        <v>6.06</v>
      </c>
    </row>
    <row r="303" spans="1:11" ht="19.149999999999999" customHeight="1" x14ac:dyDescent="0.2">
      <c r="A303" s="199" t="s">
        <v>470</v>
      </c>
      <c r="B303" s="198"/>
      <c r="C303" s="198"/>
      <c r="D303" s="198"/>
      <c r="E303" s="198"/>
      <c r="F303" s="198"/>
      <c r="G303" s="198"/>
      <c r="H303" s="198"/>
      <c r="I303" s="198"/>
      <c r="J303" s="198"/>
      <c r="K303" s="198"/>
    </row>
    <row r="304" spans="1:11" ht="24" x14ac:dyDescent="0.2">
      <c r="A304" s="52" t="s">
        <v>817</v>
      </c>
      <c r="B304" s="47"/>
      <c r="C304" s="48" t="s">
        <v>816</v>
      </c>
      <c r="D304" s="49">
        <v>1</v>
      </c>
      <c r="E304" s="50">
        <v>305508.46999999997</v>
      </c>
      <c r="F304" s="44"/>
      <c r="G304" s="51">
        <v>305508</v>
      </c>
      <c r="H304" s="44"/>
      <c r="I304" s="44"/>
      <c r="J304" s="44"/>
      <c r="K304" s="44"/>
    </row>
    <row r="305" spans="1:11" ht="27.95" customHeight="1" x14ac:dyDescent="0.2">
      <c r="A305" s="197" t="s">
        <v>818</v>
      </c>
      <c r="B305" s="198"/>
      <c r="C305" s="198"/>
      <c r="D305" s="198"/>
      <c r="E305" s="198"/>
      <c r="F305" s="198"/>
      <c r="G305" s="198"/>
      <c r="H305" s="198"/>
      <c r="I305" s="198"/>
      <c r="J305" s="198"/>
      <c r="K305" s="198"/>
    </row>
    <row r="306" spans="1:11" ht="96.75" x14ac:dyDescent="0.2">
      <c r="A306" s="39" t="s">
        <v>819</v>
      </c>
      <c r="B306" s="40" t="s">
        <v>207</v>
      </c>
      <c r="C306" s="41" t="s">
        <v>820</v>
      </c>
      <c r="D306" s="45" t="s">
        <v>821</v>
      </c>
      <c r="E306" s="43" t="s">
        <v>210</v>
      </c>
      <c r="F306" s="43" t="s">
        <v>211</v>
      </c>
      <c r="G306" s="44">
        <v>7089</v>
      </c>
      <c r="H306" s="44">
        <v>1311</v>
      </c>
      <c r="I306" s="43" t="s">
        <v>822</v>
      </c>
      <c r="J306" s="44">
        <v>0.44</v>
      </c>
      <c r="K306" s="44">
        <v>6.16</v>
      </c>
    </row>
    <row r="307" spans="1:11" ht="96.75" x14ac:dyDescent="0.2">
      <c r="A307" s="39" t="s">
        <v>823</v>
      </c>
      <c r="B307" s="40" t="s">
        <v>214</v>
      </c>
      <c r="C307" s="41" t="s">
        <v>824</v>
      </c>
      <c r="D307" s="42">
        <v>7</v>
      </c>
      <c r="E307" s="43" t="s">
        <v>216</v>
      </c>
      <c r="F307" s="43" t="s">
        <v>217</v>
      </c>
      <c r="G307" s="44">
        <v>1106</v>
      </c>
      <c r="H307" s="44">
        <v>373</v>
      </c>
      <c r="I307" s="43" t="s">
        <v>825</v>
      </c>
      <c r="J307" s="44">
        <v>0.25</v>
      </c>
      <c r="K307" s="44">
        <v>1.75</v>
      </c>
    </row>
    <row r="308" spans="1:11" ht="96.75" x14ac:dyDescent="0.2">
      <c r="A308" s="39" t="s">
        <v>826</v>
      </c>
      <c r="B308" s="40" t="s">
        <v>220</v>
      </c>
      <c r="C308" s="41" t="s">
        <v>827</v>
      </c>
      <c r="D308" s="45" t="s">
        <v>828</v>
      </c>
      <c r="E308" s="43" t="s">
        <v>222</v>
      </c>
      <c r="F308" s="43" t="s">
        <v>223</v>
      </c>
      <c r="G308" s="44">
        <v>551</v>
      </c>
      <c r="H308" s="44">
        <v>192</v>
      </c>
      <c r="I308" s="43" t="s">
        <v>829</v>
      </c>
      <c r="J308" s="44">
        <v>0.3</v>
      </c>
      <c r="K308" s="44">
        <v>0.9</v>
      </c>
    </row>
    <row r="309" spans="1:11" ht="96.75" x14ac:dyDescent="0.2">
      <c r="A309" s="39" t="s">
        <v>830</v>
      </c>
      <c r="B309" s="40" t="s">
        <v>123</v>
      </c>
      <c r="C309" s="41" t="s">
        <v>831</v>
      </c>
      <c r="D309" s="42">
        <v>7</v>
      </c>
      <c r="E309" s="43" t="s">
        <v>125</v>
      </c>
      <c r="F309" s="43" t="s">
        <v>126</v>
      </c>
      <c r="G309" s="44">
        <v>14721</v>
      </c>
      <c r="H309" s="44">
        <v>6149</v>
      </c>
      <c r="I309" s="43" t="s">
        <v>832</v>
      </c>
      <c r="J309" s="44">
        <v>3.8</v>
      </c>
      <c r="K309" s="44">
        <v>26.6</v>
      </c>
    </row>
    <row r="310" spans="1:11" ht="96.75" x14ac:dyDescent="0.2">
      <c r="A310" s="39" t="s">
        <v>833</v>
      </c>
      <c r="B310" s="40" t="s">
        <v>45</v>
      </c>
      <c r="C310" s="41" t="s">
        <v>303</v>
      </c>
      <c r="D310" s="42">
        <v>2</v>
      </c>
      <c r="E310" s="43" t="s">
        <v>47</v>
      </c>
      <c r="F310" s="43" t="s">
        <v>48</v>
      </c>
      <c r="G310" s="44">
        <v>8520</v>
      </c>
      <c r="H310" s="44">
        <v>3652</v>
      </c>
      <c r="I310" s="43" t="s">
        <v>304</v>
      </c>
      <c r="J310" s="44">
        <v>7.9</v>
      </c>
      <c r="K310" s="44">
        <v>15.8</v>
      </c>
    </row>
    <row r="311" spans="1:11" ht="96.75" x14ac:dyDescent="0.2">
      <c r="A311" s="39" t="s">
        <v>834</v>
      </c>
      <c r="B311" s="40" t="s">
        <v>687</v>
      </c>
      <c r="C311" s="41" t="s">
        <v>688</v>
      </c>
      <c r="D311" s="42">
        <v>1</v>
      </c>
      <c r="E311" s="43" t="s">
        <v>689</v>
      </c>
      <c r="F311" s="43" t="s">
        <v>690</v>
      </c>
      <c r="G311" s="44">
        <v>6514</v>
      </c>
      <c r="H311" s="44">
        <v>2799</v>
      </c>
      <c r="I311" s="43" t="s">
        <v>691</v>
      </c>
      <c r="J311" s="44">
        <v>12.11</v>
      </c>
      <c r="K311" s="44">
        <v>12.11</v>
      </c>
    </row>
    <row r="312" spans="1:11" ht="77.25" x14ac:dyDescent="0.2">
      <c r="A312" s="39" t="s">
        <v>835</v>
      </c>
      <c r="B312" s="40" t="s">
        <v>51</v>
      </c>
      <c r="C312" s="41" t="s">
        <v>52</v>
      </c>
      <c r="D312" s="45" t="s">
        <v>821</v>
      </c>
      <c r="E312" s="43">
        <v>9232.5300000000007</v>
      </c>
      <c r="F312" s="44"/>
      <c r="G312" s="44">
        <v>129255</v>
      </c>
      <c r="H312" s="44"/>
      <c r="I312" s="44"/>
      <c r="J312" s="44"/>
      <c r="K312" s="44"/>
    </row>
    <row r="313" spans="1:11" ht="33.75" x14ac:dyDescent="0.2">
      <c r="A313" s="46" t="s">
        <v>836</v>
      </c>
      <c r="B313" s="47"/>
      <c r="C313" s="48" t="s">
        <v>55</v>
      </c>
      <c r="D313" s="52" t="s">
        <v>837</v>
      </c>
      <c r="E313" s="50" t="s">
        <v>56</v>
      </c>
      <c r="F313" s="44"/>
      <c r="G313" s="51">
        <v>3256</v>
      </c>
      <c r="H313" s="44"/>
      <c r="I313" s="44"/>
      <c r="J313" s="44"/>
      <c r="K313" s="44"/>
    </row>
    <row r="314" spans="1:11" ht="60" x14ac:dyDescent="0.2">
      <c r="A314" s="46" t="s">
        <v>838</v>
      </c>
      <c r="B314" s="40" t="s">
        <v>58</v>
      </c>
      <c r="C314" s="48" t="s">
        <v>59</v>
      </c>
      <c r="D314" s="49">
        <v>3</v>
      </c>
      <c r="E314" s="50" t="s">
        <v>60</v>
      </c>
      <c r="F314" s="44"/>
      <c r="G314" s="51">
        <v>20872</v>
      </c>
      <c r="H314" s="44"/>
      <c r="I314" s="44"/>
      <c r="J314" s="44"/>
      <c r="K314" s="44"/>
    </row>
    <row r="315" spans="1:11" ht="84.75" x14ac:dyDescent="0.2">
      <c r="A315" s="39" t="s">
        <v>839</v>
      </c>
      <c r="B315" s="40" t="s">
        <v>62</v>
      </c>
      <c r="C315" s="41" t="s">
        <v>63</v>
      </c>
      <c r="D315" s="45" t="s">
        <v>64</v>
      </c>
      <c r="E315" s="43" t="s">
        <v>65</v>
      </c>
      <c r="F315" s="44"/>
      <c r="G315" s="44">
        <v>155</v>
      </c>
      <c r="H315" s="44">
        <v>152</v>
      </c>
      <c r="I315" s="44"/>
      <c r="J315" s="44">
        <v>15.12</v>
      </c>
      <c r="K315" s="44">
        <v>0.6</v>
      </c>
    </row>
    <row r="316" spans="1:11" ht="84.75" x14ac:dyDescent="0.2">
      <c r="A316" s="39" t="s">
        <v>840</v>
      </c>
      <c r="B316" s="40" t="s">
        <v>495</v>
      </c>
      <c r="C316" s="41" t="s">
        <v>496</v>
      </c>
      <c r="D316" s="42">
        <v>1</v>
      </c>
      <c r="E316" s="43" t="s">
        <v>497</v>
      </c>
      <c r="F316" s="44"/>
      <c r="G316" s="44">
        <v>289</v>
      </c>
      <c r="H316" s="44">
        <v>201</v>
      </c>
      <c r="I316" s="44"/>
      <c r="J316" s="44">
        <v>0.82</v>
      </c>
      <c r="K316" s="44">
        <v>0.82</v>
      </c>
    </row>
    <row r="317" spans="1:11" ht="65.25" x14ac:dyDescent="0.2">
      <c r="A317" s="39" t="s">
        <v>841</v>
      </c>
      <c r="B317" s="40" t="s">
        <v>499</v>
      </c>
      <c r="C317" s="41" t="s">
        <v>500</v>
      </c>
      <c r="D317" s="45" t="s">
        <v>501</v>
      </c>
      <c r="E317" s="43">
        <v>695.57</v>
      </c>
      <c r="F317" s="44"/>
      <c r="G317" s="44">
        <v>556</v>
      </c>
      <c r="H317" s="44"/>
      <c r="I317" s="44"/>
      <c r="J317" s="44"/>
      <c r="K317" s="44"/>
    </row>
    <row r="318" spans="1:11" ht="120.75" x14ac:dyDescent="0.2">
      <c r="A318" s="39" t="s">
        <v>842</v>
      </c>
      <c r="B318" s="40" t="s">
        <v>70</v>
      </c>
      <c r="C318" s="41" t="s">
        <v>843</v>
      </c>
      <c r="D318" s="45" t="s">
        <v>844</v>
      </c>
      <c r="E318" s="43" t="s">
        <v>73</v>
      </c>
      <c r="F318" s="43" t="s">
        <v>74</v>
      </c>
      <c r="G318" s="44">
        <v>22175</v>
      </c>
      <c r="H318" s="44">
        <v>5180</v>
      </c>
      <c r="I318" s="43" t="s">
        <v>845</v>
      </c>
      <c r="J318" s="44">
        <v>65.239999999999995</v>
      </c>
      <c r="K318" s="44">
        <v>20.88</v>
      </c>
    </row>
    <row r="319" spans="1:11" ht="89.25" x14ac:dyDescent="0.2">
      <c r="A319" s="39" t="s">
        <v>846</v>
      </c>
      <c r="B319" s="40" t="s">
        <v>507</v>
      </c>
      <c r="C319" s="41" t="s">
        <v>508</v>
      </c>
      <c r="D319" s="45" t="s">
        <v>847</v>
      </c>
      <c r="E319" s="43">
        <v>180471.57</v>
      </c>
      <c r="F319" s="44"/>
      <c r="G319" s="44">
        <v>60278</v>
      </c>
      <c r="H319" s="44"/>
      <c r="I319" s="44"/>
      <c r="J319" s="44"/>
      <c r="K319" s="44"/>
    </row>
    <row r="320" spans="1:11" ht="84.75" x14ac:dyDescent="0.2">
      <c r="A320" s="39" t="s">
        <v>848</v>
      </c>
      <c r="B320" s="40" t="s">
        <v>82</v>
      </c>
      <c r="C320" s="41" t="s">
        <v>849</v>
      </c>
      <c r="D320" s="45" t="s">
        <v>850</v>
      </c>
      <c r="E320" s="43" t="s">
        <v>84</v>
      </c>
      <c r="F320" s="43" t="s">
        <v>85</v>
      </c>
      <c r="G320" s="44">
        <v>239</v>
      </c>
      <c r="H320" s="44">
        <v>126</v>
      </c>
      <c r="I320" s="43" t="s">
        <v>851</v>
      </c>
      <c r="J320" s="44">
        <v>3</v>
      </c>
      <c r="K320" s="44">
        <v>0.5</v>
      </c>
    </row>
    <row r="321" spans="1:11" ht="96.75" x14ac:dyDescent="0.2">
      <c r="A321" s="39" t="s">
        <v>852</v>
      </c>
      <c r="B321" s="40" t="s">
        <v>88</v>
      </c>
      <c r="C321" s="41" t="s">
        <v>246</v>
      </c>
      <c r="D321" s="45" t="s">
        <v>147</v>
      </c>
      <c r="E321" s="43" t="s">
        <v>91</v>
      </c>
      <c r="F321" s="43" t="s">
        <v>92</v>
      </c>
      <c r="G321" s="44">
        <v>1147</v>
      </c>
      <c r="H321" s="44">
        <v>690</v>
      </c>
      <c r="I321" s="43" t="s">
        <v>148</v>
      </c>
      <c r="J321" s="44">
        <v>20.100000000000001</v>
      </c>
      <c r="K321" s="44">
        <v>2.81</v>
      </c>
    </row>
    <row r="322" spans="1:11" ht="77.25" x14ac:dyDescent="0.2">
      <c r="A322" s="39" t="s">
        <v>853</v>
      </c>
      <c r="B322" s="40" t="s">
        <v>95</v>
      </c>
      <c r="C322" s="41" t="s">
        <v>96</v>
      </c>
      <c r="D322" s="45" t="s">
        <v>150</v>
      </c>
      <c r="E322" s="43">
        <v>43775.18</v>
      </c>
      <c r="F322" s="44"/>
      <c r="G322" s="44">
        <v>242</v>
      </c>
      <c r="H322" s="44"/>
      <c r="I322" s="44"/>
      <c r="J322" s="44"/>
      <c r="K322" s="44"/>
    </row>
    <row r="323" spans="1:11" ht="65.25" x14ac:dyDescent="0.2">
      <c r="A323" s="39" t="s">
        <v>854</v>
      </c>
      <c r="B323" s="40" t="s">
        <v>99</v>
      </c>
      <c r="C323" s="41" t="s">
        <v>100</v>
      </c>
      <c r="D323" s="45" t="s">
        <v>152</v>
      </c>
      <c r="E323" s="43">
        <v>19545.330000000002</v>
      </c>
      <c r="F323" s="44"/>
      <c r="G323" s="44">
        <v>391</v>
      </c>
      <c r="H323" s="44"/>
      <c r="I323" s="44"/>
      <c r="J323" s="44"/>
      <c r="K323" s="44"/>
    </row>
    <row r="324" spans="1:11" ht="84.75" x14ac:dyDescent="0.2">
      <c r="A324" s="39" t="s">
        <v>855</v>
      </c>
      <c r="B324" s="40" t="s">
        <v>103</v>
      </c>
      <c r="C324" s="41" t="s">
        <v>250</v>
      </c>
      <c r="D324" s="45" t="s">
        <v>155</v>
      </c>
      <c r="E324" s="43" t="s">
        <v>106</v>
      </c>
      <c r="F324" s="43" t="s">
        <v>107</v>
      </c>
      <c r="G324" s="44">
        <v>771</v>
      </c>
      <c r="H324" s="44">
        <v>525</v>
      </c>
      <c r="I324" s="43" t="s">
        <v>156</v>
      </c>
      <c r="J324" s="44">
        <v>10.7</v>
      </c>
      <c r="K324" s="44">
        <v>2.14</v>
      </c>
    </row>
    <row r="325" spans="1:11" ht="65.25" x14ac:dyDescent="0.2">
      <c r="A325" s="39" t="s">
        <v>856</v>
      </c>
      <c r="B325" s="40" t="s">
        <v>110</v>
      </c>
      <c r="C325" s="41" t="s">
        <v>111</v>
      </c>
      <c r="D325" s="45" t="s">
        <v>158</v>
      </c>
      <c r="E325" s="43">
        <v>44893.77</v>
      </c>
      <c r="F325" s="44"/>
      <c r="G325" s="44">
        <v>1015</v>
      </c>
      <c r="H325" s="44"/>
      <c r="I325" s="44"/>
      <c r="J325" s="44"/>
      <c r="K325" s="44"/>
    </row>
    <row r="326" spans="1:11" ht="84.75" x14ac:dyDescent="0.2">
      <c r="A326" s="39" t="s">
        <v>857</v>
      </c>
      <c r="B326" s="40" t="s">
        <v>114</v>
      </c>
      <c r="C326" s="41" t="s">
        <v>253</v>
      </c>
      <c r="D326" s="42">
        <v>2</v>
      </c>
      <c r="E326" s="43" t="s">
        <v>116</v>
      </c>
      <c r="F326" s="44"/>
      <c r="G326" s="44">
        <v>815</v>
      </c>
      <c r="H326" s="44">
        <v>815</v>
      </c>
      <c r="I326" s="44"/>
      <c r="J326" s="44">
        <v>1.22</v>
      </c>
      <c r="K326" s="44">
        <v>2.44</v>
      </c>
    </row>
    <row r="327" spans="1:11" ht="84.75" x14ac:dyDescent="0.2">
      <c r="A327" s="39" t="s">
        <v>858</v>
      </c>
      <c r="B327" s="40" t="s">
        <v>62</v>
      </c>
      <c r="C327" s="41" t="s">
        <v>530</v>
      </c>
      <c r="D327" s="45" t="s">
        <v>531</v>
      </c>
      <c r="E327" s="43" t="s">
        <v>65</v>
      </c>
      <c r="F327" s="44"/>
      <c r="G327" s="44">
        <v>310</v>
      </c>
      <c r="H327" s="44">
        <v>304</v>
      </c>
      <c r="I327" s="44"/>
      <c r="J327" s="44">
        <v>15.12</v>
      </c>
      <c r="K327" s="44">
        <v>1.21</v>
      </c>
    </row>
    <row r="328" spans="1:11" ht="45.75" x14ac:dyDescent="0.2">
      <c r="A328" s="46" t="s">
        <v>859</v>
      </c>
      <c r="B328" s="47"/>
      <c r="C328" s="48" t="s">
        <v>119</v>
      </c>
      <c r="D328" s="49">
        <v>8</v>
      </c>
      <c r="E328" s="50" t="s">
        <v>120</v>
      </c>
      <c r="F328" s="44"/>
      <c r="G328" s="51">
        <v>5417</v>
      </c>
      <c r="H328" s="44"/>
      <c r="I328" s="44"/>
      <c r="J328" s="44"/>
      <c r="K328" s="44"/>
    </row>
    <row r="329" spans="1:11" ht="19.149999999999999" customHeight="1" x14ac:dyDescent="0.2">
      <c r="A329" s="199" t="s">
        <v>788</v>
      </c>
      <c r="B329" s="198"/>
      <c r="C329" s="198"/>
      <c r="D329" s="198"/>
      <c r="E329" s="198"/>
      <c r="F329" s="198"/>
      <c r="G329" s="198"/>
      <c r="H329" s="198"/>
      <c r="I329" s="198"/>
      <c r="J329" s="198"/>
      <c r="K329" s="198"/>
    </row>
    <row r="330" spans="1:11" ht="96.75" x14ac:dyDescent="0.2">
      <c r="A330" s="39" t="s">
        <v>860</v>
      </c>
      <c r="B330" s="40" t="s">
        <v>415</v>
      </c>
      <c r="C330" s="41" t="s">
        <v>790</v>
      </c>
      <c r="D330" s="45" t="s">
        <v>791</v>
      </c>
      <c r="E330" s="43" t="s">
        <v>417</v>
      </c>
      <c r="F330" s="44"/>
      <c r="G330" s="44">
        <v>596</v>
      </c>
      <c r="H330" s="44">
        <v>596</v>
      </c>
      <c r="I330" s="44"/>
      <c r="J330" s="44">
        <v>278</v>
      </c>
      <c r="K330" s="44">
        <v>2.72</v>
      </c>
    </row>
    <row r="331" spans="1:11" ht="84.75" x14ac:dyDescent="0.2">
      <c r="A331" s="39" t="s">
        <v>861</v>
      </c>
      <c r="B331" s="40" t="s">
        <v>392</v>
      </c>
      <c r="C331" s="41" t="s">
        <v>793</v>
      </c>
      <c r="D331" s="45" t="s">
        <v>862</v>
      </c>
      <c r="E331" s="43" t="s">
        <v>395</v>
      </c>
      <c r="F331" s="43" t="s">
        <v>396</v>
      </c>
      <c r="G331" s="44">
        <v>427</v>
      </c>
      <c r="H331" s="44">
        <v>285</v>
      </c>
      <c r="I331" s="43" t="s">
        <v>795</v>
      </c>
      <c r="J331" s="44">
        <v>16.600000000000001</v>
      </c>
      <c r="K331" s="44">
        <v>1.1599999999999999</v>
      </c>
    </row>
    <row r="332" spans="1:11" ht="53.25" x14ac:dyDescent="0.2">
      <c r="A332" s="39" t="s">
        <v>863</v>
      </c>
      <c r="B332" s="40" t="s">
        <v>399</v>
      </c>
      <c r="C332" s="41" t="s">
        <v>400</v>
      </c>
      <c r="D332" s="45" t="s">
        <v>797</v>
      </c>
      <c r="E332" s="43">
        <v>53196</v>
      </c>
      <c r="F332" s="44"/>
      <c r="G332" s="44">
        <v>469</v>
      </c>
      <c r="H332" s="44"/>
      <c r="I332" s="44"/>
      <c r="J332" s="44"/>
      <c r="K332" s="44"/>
    </row>
    <row r="333" spans="1:11" ht="84.75" x14ac:dyDescent="0.2">
      <c r="A333" s="39" t="s">
        <v>864</v>
      </c>
      <c r="B333" s="40" t="s">
        <v>431</v>
      </c>
      <c r="C333" s="41" t="s">
        <v>799</v>
      </c>
      <c r="D333" s="45" t="s">
        <v>791</v>
      </c>
      <c r="E333" s="43" t="s">
        <v>433</v>
      </c>
      <c r="F333" s="44"/>
      <c r="G333" s="44">
        <v>186</v>
      </c>
      <c r="H333" s="44">
        <v>186</v>
      </c>
      <c r="I333" s="44"/>
      <c r="J333" s="44">
        <v>97.2</v>
      </c>
      <c r="K333" s="44">
        <v>0.95</v>
      </c>
    </row>
    <row r="334" spans="1:11" ht="27.95" customHeight="1" x14ac:dyDescent="0.2">
      <c r="A334" s="197" t="s">
        <v>865</v>
      </c>
      <c r="B334" s="198"/>
      <c r="C334" s="198"/>
      <c r="D334" s="198"/>
      <c r="E334" s="198"/>
      <c r="F334" s="198"/>
      <c r="G334" s="198"/>
      <c r="H334" s="198"/>
      <c r="I334" s="198"/>
      <c r="J334" s="198"/>
      <c r="K334" s="198"/>
    </row>
    <row r="335" spans="1:11" ht="96.75" x14ac:dyDescent="0.2">
      <c r="A335" s="39" t="s">
        <v>866</v>
      </c>
      <c r="B335" s="40" t="s">
        <v>123</v>
      </c>
      <c r="C335" s="41" t="s">
        <v>565</v>
      </c>
      <c r="D335" s="42">
        <v>1</v>
      </c>
      <c r="E335" s="43" t="s">
        <v>125</v>
      </c>
      <c r="F335" s="43" t="s">
        <v>126</v>
      </c>
      <c r="G335" s="44">
        <v>2103</v>
      </c>
      <c r="H335" s="44">
        <v>878</v>
      </c>
      <c r="I335" s="43" t="s">
        <v>127</v>
      </c>
      <c r="J335" s="44">
        <v>3.8</v>
      </c>
      <c r="K335" s="44">
        <v>3.8</v>
      </c>
    </row>
    <row r="336" spans="1:11" ht="77.25" x14ac:dyDescent="0.2">
      <c r="A336" s="39" t="s">
        <v>867</v>
      </c>
      <c r="B336" s="40" t="s">
        <v>51</v>
      </c>
      <c r="C336" s="41" t="s">
        <v>52</v>
      </c>
      <c r="D336" s="42">
        <v>1</v>
      </c>
      <c r="E336" s="43">
        <v>9232.5300000000007</v>
      </c>
      <c r="F336" s="44"/>
      <c r="G336" s="44">
        <v>9233</v>
      </c>
      <c r="H336" s="44"/>
      <c r="I336" s="44"/>
      <c r="J336" s="44"/>
      <c r="K336" s="44"/>
    </row>
    <row r="337" spans="1:11" ht="33.75" x14ac:dyDescent="0.2">
      <c r="A337" s="46" t="s">
        <v>868</v>
      </c>
      <c r="B337" s="47"/>
      <c r="C337" s="48" t="s">
        <v>55</v>
      </c>
      <c r="D337" s="49">
        <v>1</v>
      </c>
      <c r="E337" s="50" t="s">
        <v>56</v>
      </c>
      <c r="F337" s="44"/>
      <c r="G337" s="51">
        <v>814</v>
      </c>
      <c r="H337" s="44"/>
      <c r="I337" s="44"/>
      <c r="J337" s="44"/>
      <c r="K337" s="44"/>
    </row>
    <row r="338" spans="1:11" ht="84.75" x14ac:dyDescent="0.2">
      <c r="A338" s="39" t="s">
        <v>869</v>
      </c>
      <c r="B338" s="40" t="s">
        <v>62</v>
      </c>
      <c r="C338" s="41" t="s">
        <v>63</v>
      </c>
      <c r="D338" s="45" t="s">
        <v>64</v>
      </c>
      <c r="E338" s="43" t="s">
        <v>65</v>
      </c>
      <c r="F338" s="44"/>
      <c r="G338" s="44">
        <v>155</v>
      </c>
      <c r="H338" s="44">
        <v>152</v>
      </c>
      <c r="I338" s="44"/>
      <c r="J338" s="44">
        <v>15.12</v>
      </c>
      <c r="K338" s="44">
        <v>0.6</v>
      </c>
    </row>
    <row r="339" spans="1:11" ht="33.75" x14ac:dyDescent="0.2">
      <c r="A339" s="46" t="s">
        <v>870</v>
      </c>
      <c r="B339" s="47"/>
      <c r="C339" s="48" t="s">
        <v>67</v>
      </c>
      <c r="D339" s="49">
        <v>4</v>
      </c>
      <c r="E339" s="50" t="s">
        <v>68</v>
      </c>
      <c r="F339" s="44"/>
      <c r="G339" s="51">
        <v>1013</v>
      </c>
      <c r="H339" s="44"/>
      <c r="I339" s="44"/>
      <c r="J339" s="44"/>
      <c r="K339" s="44"/>
    </row>
    <row r="340" spans="1:11" ht="120.75" x14ac:dyDescent="0.2">
      <c r="A340" s="39" t="s">
        <v>871</v>
      </c>
      <c r="B340" s="40" t="s">
        <v>70</v>
      </c>
      <c r="C340" s="41" t="s">
        <v>872</v>
      </c>
      <c r="D340" s="45" t="s">
        <v>873</v>
      </c>
      <c r="E340" s="43" t="s">
        <v>73</v>
      </c>
      <c r="F340" s="43" t="s">
        <v>74</v>
      </c>
      <c r="G340" s="44">
        <v>7276</v>
      </c>
      <c r="H340" s="44">
        <v>1700</v>
      </c>
      <c r="I340" s="43" t="s">
        <v>874</v>
      </c>
      <c r="J340" s="44">
        <v>65.239999999999995</v>
      </c>
      <c r="K340" s="44">
        <v>6.85</v>
      </c>
    </row>
    <row r="341" spans="1:11" ht="89.25" x14ac:dyDescent="0.2">
      <c r="A341" s="39" t="s">
        <v>875</v>
      </c>
      <c r="B341" s="40" t="s">
        <v>507</v>
      </c>
      <c r="C341" s="41" t="s">
        <v>508</v>
      </c>
      <c r="D341" s="45" t="s">
        <v>876</v>
      </c>
      <c r="E341" s="43">
        <v>180471.57</v>
      </c>
      <c r="F341" s="44"/>
      <c r="G341" s="44">
        <v>19852</v>
      </c>
      <c r="H341" s="44"/>
      <c r="I341" s="44"/>
      <c r="J341" s="44"/>
      <c r="K341" s="44"/>
    </row>
    <row r="342" spans="1:11" ht="84.75" x14ac:dyDescent="0.2">
      <c r="A342" s="39" t="s">
        <v>877</v>
      </c>
      <c r="B342" s="40" t="s">
        <v>82</v>
      </c>
      <c r="C342" s="41" t="s">
        <v>878</v>
      </c>
      <c r="D342" s="45" t="s">
        <v>879</v>
      </c>
      <c r="E342" s="43" t="s">
        <v>84</v>
      </c>
      <c r="F342" s="43" t="s">
        <v>85</v>
      </c>
      <c r="G342" s="44">
        <v>79</v>
      </c>
      <c r="H342" s="44">
        <v>41</v>
      </c>
      <c r="I342" s="43" t="s">
        <v>880</v>
      </c>
      <c r="J342" s="44">
        <v>3</v>
      </c>
      <c r="K342" s="44">
        <v>0.17</v>
      </c>
    </row>
    <row r="343" spans="1:11" ht="96.75" x14ac:dyDescent="0.2">
      <c r="A343" s="39" t="s">
        <v>881</v>
      </c>
      <c r="B343" s="40" t="s">
        <v>88</v>
      </c>
      <c r="C343" s="41" t="s">
        <v>89</v>
      </c>
      <c r="D343" s="45" t="s">
        <v>90</v>
      </c>
      <c r="E343" s="43" t="s">
        <v>91</v>
      </c>
      <c r="F343" s="43" t="s">
        <v>92</v>
      </c>
      <c r="G343" s="44">
        <v>574</v>
      </c>
      <c r="H343" s="44">
        <v>345</v>
      </c>
      <c r="I343" s="43" t="s">
        <v>93</v>
      </c>
      <c r="J343" s="44">
        <v>20.100000000000001</v>
      </c>
      <c r="K343" s="44">
        <v>1.41</v>
      </c>
    </row>
    <row r="344" spans="1:11" ht="77.25" x14ac:dyDescent="0.2">
      <c r="A344" s="39" t="s">
        <v>882</v>
      </c>
      <c r="B344" s="40" t="s">
        <v>95</v>
      </c>
      <c r="C344" s="41" t="s">
        <v>96</v>
      </c>
      <c r="D344" s="45" t="s">
        <v>97</v>
      </c>
      <c r="E344" s="43">
        <v>43775.18</v>
      </c>
      <c r="F344" s="44"/>
      <c r="G344" s="44">
        <v>121</v>
      </c>
      <c r="H344" s="44"/>
      <c r="I344" s="44"/>
      <c r="J344" s="44"/>
      <c r="K344" s="44"/>
    </row>
    <row r="345" spans="1:11" ht="65.25" x14ac:dyDescent="0.2">
      <c r="A345" s="39" t="s">
        <v>883</v>
      </c>
      <c r="B345" s="40" t="s">
        <v>99</v>
      </c>
      <c r="C345" s="41" t="s">
        <v>100</v>
      </c>
      <c r="D345" s="45" t="s">
        <v>101</v>
      </c>
      <c r="E345" s="43">
        <v>19545.330000000002</v>
      </c>
      <c r="F345" s="44"/>
      <c r="G345" s="44">
        <v>195</v>
      </c>
      <c r="H345" s="44"/>
      <c r="I345" s="44"/>
      <c r="J345" s="44"/>
      <c r="K345" s="44"/>
    </row>
    <row r="346" spans="1:11" ht="84.75" x14ac:dyDescent="0.2">
      <c r="A346" s="39" t="s">
        <v>884</v>
      </c>
      <c r="B346" s="40" t="s">
        <v>103</v>
      </c>
      <c r="C346" s="41" t="s">
        <v>104</v>
      </c>
      <c r="D346" s="45" t="s">
        <v>105</v>
      </c>
      <c r="E346" s="43" t="s">
        <v>106</v>
      </c>
      <c r="F346" s="43" t="s">
        <v>107</v>
      </c>
      <c r="G346" s="44">
        <v>385</v>
      </c>
      <c r="H346" s="44">
        <v>262</v>
      </c>
      <c r="I346" s="43" t="s">
        <v>108</v>
      </c>
      <c r="J346" s="44">
        <v>10.7</v>
      </c>
      <c r="K346" s="44">
        <v>1.07</v>
      </c>
    </row>
    <row r="347" spans="1:11" ht="65.25" x14ac:dyDescent="0.2">
      <c r="A347" s="39" t="s">
        <v>885</v>
      </c>
      <c r="B347" s="40" t="s">
        <v>110</v>
      </c>
      <c r="C347" s="41" t="s">
        <v>111</v>
      </c>
      <c r="D347" s="45" t="s">
        <v>112</v>
      </c>
      <c r="E347" s="43">
        <v>44893.77</v>
      </c>
      <c r="F347" s="44"/>
      <c r="G347" s="44">
        <v>508</v>
      </c>
      <c r="H347" s="44"/>
      <c r="I347" s="44"/>
      <c r="J347" s="44"/>
      <c r="K347" s="44"/>
    </row>
    <row r="348" spans="1:11" ht="84.75" x14ac:dyDescent="0.2">
      <c r="A348" s="39" t="s">
        <v>886</v>
      </c>
      <c r="B348" s="40" t="s">
        <v>114</v>
      </c>
      <c r="C348" s="41" t="s">
        <v>115</v>
      </c>
      <c r="D348" s="42">
        <v>1</v>
      </c>
      <c r="E348" s="43" t="s">
        <v>116</v>
      </c>
      <c r="F348" s="44"/>
      <c r="G348" s="44">
        <v>408</v>
      </c>
      <c r="H348" s="44">
        <v>408</v>
      </c>
      <c r="I348" s="44"/>
      <c r="J348" s="44">
        <v>1.22</v>
      </c>
      <c r="K348" s="44">
        <v>1.22</v>
      </c>
    </row>
    <row r="349" spans="1:11" ht="84.75" x14ac:dyDescent="0.2">
      <c r="A349" s="39" t="s">
        <v>887</v>
      </c>
      <c r="B349" s="40" t="s">
        <v>62</v>
      </c>
      <c r="C349" s="41" t="s">
        <v>63</v>
      </c>
      <c r="D349" s="45" t="s">
        <v>64</v>
      </c>
      <c r="E349" s="43" t="s">
        <v>65</v>
      </c>
      <c r="F349" s="44"/>
      <c r="G349" s="44">
        <v>155</v>
      </c>
      <c r="H349" s="44">
        <v>152</v>
      </c>
      <c r="I349" s="44"/>
      <c r="J349" s="44">
        <v>15.12</v>
      </c>
      <c r="K349" s="44">
        <v>0.6</v>
      </c>
    </row>
    <row r="350" spans="1:11" ht="45.75" x14ac:dyDescent="0.2">
      <c r="A350" s="46" t="s">
        <v>888</v>
      </c>
      <c r="B350" s="47"/>
      <c r="C350" s="48" t="s">
        <v>119</v>
      </c>
      <c r="D350" s="49">
        <v>4</v>
      </c>
      <c r="E350" s="50" t="s">
        <v>120</v>
      </c>
      <c r="F350" s="44"/>
      <c r="G350" s="51">
        <v>2708</v>
      </c>
      <c r="H350" s="44"/>
      <c r="I350" s="44"/>
      <c r="J350" s="44"/>
      <c r="K350" s="44"/>
    </row>
    <row r="351" spans="1:11" ht="27.95" customHeight="1" x14ac:dyDescent="0.2">
      <c r="A351" s="197" t="s">
        <v>889</v>
      </c>
      <c r="B351" s="198"/>
      <c r="C351" s="198"/>
      <c r="D351" s="198"/>
      <c r="E351" s="198"/>
      <c r="F351" s="198"/>
      <c r="G351" s="198"/>
      <c r="H351" s="198"/>
      <c r="I351" s="198"/>
      <c r="J351" s="198"/>
      <c r="K351" s="198"/>
    </row>
    <row r="352" spans="1:11" ht="96.75" x14ac:dyDescent="0.2">
      <c r="A352" s="39" t="s">
        <v>890</v>
      </c>
      <c r="B352" s="40" t="s">
        <v>207</v>
      </c>
      <c r="C352" s="41" t="s">
        <v>891</v>
      </c>
      <c r="D352" s="45" t="s">
        <v>892</v>
      </c>
      <c r="E352" s="43" t="s">
        <v>210</v>
      </c>
      <c r="F352" s="43" t="s">
        <v>211</v>
      </c>
      <c r="G352" s="44">
        <v>2532</v>
      </c>
      <c r="H352" s="44">
        <v>468</v>
      </c>
      <c r="I352" s="43" t="s">
        <v>893</v>
      </c>
      <c r="J352" s="44">
        <v>0.44</v>
      </c>
      <c r="K352" s="44">
        <v>2.2000000000000002</v>
      </c>
    </row>
    <row r="353" spans="1:11" ht="96.75" x14ac:dyDescent="0.2">
      <c r="A353" s="39" t="s">
        <v>894</v>
      </c>
      <c r="B353" s="40" t="s">
        <v>214</v>
      </c>
      <c r="C353" s="41" t="s">
        <v>895</v>
      </c>
      <c r="D353" s="42">
        <v>1</v>
      </c>
      <c r="E353" s="43" t="s">
        <v>216</v>
      </c>
      <c r="F353" s="43" t="s">
        <v>217</v>
      </c>
      <c r="G353" s="44">
        <v>158</v>
      </c>
      <c r="H353" s="44">
        <v>53</v>
      </c>
      <c r="I353" s="43" t="s">
        <v>896</v>
      </c>
      <c r="J353" s="44">
        <v>0.25</v>
      </c>
      <c r="K353" s="44">
        <v>0.25</v>
      </c>
    </row>
    <row r="354" spans="1:11" ht="96.75" x14ac:dyDescent="0.2">
      <c r="A354" s="39" t="s">
        <v>897</v>
      </c>
      <c r="B354" s="40" t="s">
        <v>220</v>
      </c>
      <c r="C354" s="41" t="s">
        <v>297</v>
      </c>
      <c r="D354" s="42">
        <v>2</v>
      </c>
      <c r="E354" s="43" t="s">
        <v>222</v>
      </c>
      <c r="F354" s="43" t="s">
        <v>223</v>
      </c>
      <c r="G354" s="44">
        <v>367</v>
      </c>
      <c r="H354" s="44">
        <v>128</v>
      </c>
      <c r="I354" s="43" t="s">
        <v>298</v>
      </c>
      <c r="J354" s="44">
        <v>0.3</v>
      </c>
      <c r="K354" s="44">
        <v>0.6</v>
      </c>
    </row>
    <row r="355" spans="1:11" ht="96.75" x14ac:dyDescent="0.2">
      <c r="A355" s="39" t="s">
        <v>898</v>
      </c>
      <c r="B355" s="40" t="s">
        <v>123</v>
      </c>
      <c r="C355" s="41" t="s">
        <v>565</v>
      </c>
      <c r="D355" s="42">
        <v>1</v>
      </c>
      <c r="E355" s="43" t="s">
        <v>125</v>
      </c>
      <c r="F355" s="43" t="s">
        <v>126</v>
      </c>
      <c r="G355" s="44">
        <v>2103</v>
      </c>
      <c r="H355" s="44">
        <v>878</v>
      </c>
      <c r="I355" s="43" t="s">
        <v>127</v>
      </c>
      <c r="J355" s="44">
        <v>3.8</v>
      </c>
      <c r="K355" s="44">
        <v>3.8</v>
      </c>
    </row>
    <row r="356" spans="1:11" ht="96.75" x14ac:dyDescent="0.2">
      <c r="A356" s="39" t="s">
        <v>899</v>
      </c>
      <c r="B356" s="40" t="s">
        <v>45</v>
      </c>
      <c r="C356" s="41" t="s">
        <v>303</v>
      </c>
      <c r="D356" s="42">
        <v>2</v>
      </c>
      <c r="E356" s="43" t="s">
        <v>47</v>
      </c>
      <c r="F356" s="43" t="s">
        <v>48</v>
      </c>
      <c r="G356" s="44">
        <v>8520</v>
      </c>
      <c r="H356" s="44">
        <v>3652</v>
      </c>
      <c r="I356" s="43" t="s">
        <v>304</v>
      </c>
      <c r="J356" s="44">
        <v>7.9</v>
      </c>
      <c r="K356" s="44">
        <v>15.8</v>
      </c>
    </row>
    <row r="357" spans="1:11" ht="77.25" x14ac:dyDescent="0.2">
      <c r="A357" s="39" t="s">
        <v>900</v>
      </c>
      <c r="B357" s="40" t="s">
        <v>51</v>
      </c>
      <c r="C357" s="41" t="s">
        <v>52</v>
      </c>
      <c r="D357" s="45" t="s">
        <v>892</v>
      </c>
      <c r="E357" s="43">
        <v>9232.5300000000007</v>
      </c>
      <c r="F357" s="44"/>
      <c r="G357" s="44">
        <v>46163</v>
      </c>
      <c r="H357" s="44"/>
      <c r="I357" s="44"/>
      <c r="J357" s="44"/>
      <c r="K357" s="44"/>
    </row>
    <row r="358" spans="1:11" ht="33.75" x14ac:dyDescent="0.2">
      <c r="A358" s="46" t="s">
        <v>901</v>
      </c>
      <c r="B358" s="47"/>
      <c r="C358" s="48" t="s">
        <v>55</v>
      </c>
      <c r="D358" s="49">
        <v>2</v>
      </c>
      <c r="E358" s="50" t="s">
        <v>56</v>
      </c>
      <c r="F358" s="44"/>
      <c r="G358" s="51">
        <v>1628</v>
      </c>
      <c r="H358" s="44"/>
      <c r="I358" s="44"/>
      <c r="J358" s="44"/>
      <c r="K358" s="44"/>
    </row>
    <row r="359" spans="1:11" ht="60" x14ac:dyDescent="0.2">
      <c r="A359" s="46" t="s">
        <v>902</v>
      </c>
      <c r="B359" s="40" t="s">
        <v>58</v>
      </c>
      <c r="C359" s="48" t="s">
        <v>59</v>
      </c>
      <c r="D359" s="49">
        <v>2</v>
      </c>
      <c r="E359" s="50" t="s">
        <v>60</v>
      </c>
      <c r="F359" s="44"/>
      <c r="G359" s="51">
        <v>13914</v>
      </c>
      <c r="H359" s="44"/>
      <c r="I359" s="44"/>
      <c r="J359" s="44"/>
      <c r="K359" s="44"/>
    </row>
    <row r="360" spans="1:11" ht="84.75" x14ac:dyDescent="0.2">
      <c r="A360" s="39" t="s">
        <v>903</v>
      </c>
      <c r="B360" s="40" t="s">
        <v>62</v>
      </c>
      <c r="C360" s="41" t="s">
        <v>63</v>
      </c>
      <c r="D360" s="45" t="s">
        <v>64</v>
      </c>
      <c r="E360" s="43" t="s">
        <v>65</v>
      </c>
      <c r="F360" s="44"/>
      <c r="G360" s="44">
        <v>155</v>
      </c>
      <c r="H360" s="44">
        <v>152</v>
      </c>
      <c r="I360" s="44"/>
      <c r="J360" s="44">
        <v>15.12</v>
      </c>
      <c r="K360" s="44">
        <v>0.6</v>
      </c>
    </row>
    <row r="361" spans="1:11" ht="33.75" x14ac:dyDescent="0.2">
      <c r="A361" s="46" t="s">
        <v>904</v>
      </c>
      <c r="B361" s="47"/>
      <c r="C361" s="48" t="s">
        <v>67</v>
      </c>
      <c r="D361" s="49">
        <v>4</v>
      </c>
      <c r="E361" s="50" t="s">
        <v>68</v>
      </c>
      <c r="F361" s="44"/>
      <c r="G361" s="51">
        <v>1013</v>
      </c>
      <c r="H361" s="44"/>
      <c r="I361" s="44"/>
      <c r="J361" s="44"/>
      <c r="K361" s="44"/>
    </row>
    <row r="362" spans="1:11" ht="120.75" x14ac:dyDescent="0.2">
      <c r="A362" s="39" t="s">
        <v>905</v>
      </c>
      <c r="B362" s="40" t="s">
        <v>70</v>
      </c>
      <c r="C362" s="41" t="s">
        <v>906</v>
      </c>
      <c r="D362" s="45" t="s">
        <v>907</v>
      </c>
      <c r="E362" s="43" t="s">
        <v>73</v>
      </c>
      <c r="F362" s="43" t="s">
        <v>74</v>
      </c>
      <c r="G362" s="44">
        <v>4158</v>
      </c>
      <c r="H362" s="44">
        <v>971</v>
      </c>
      <c r="I362" s="43" t="s">
        <v>908</v>
      </c>
      <c r="J362" s="44">
        <v>65.239999999999995</v>
      </c>
      <c r="K362" s="44">
        <v>3.91</v>
      </c>
    </row>
    <row r="363" spans="1:11" ht="89.25" x14ac:dyDescent="0.2">
      <c r="A363" s="39" t="s">
        <v>909</v>
      </c>
      <c r="B363" s="40" t="s">
        <v>138</v>
      </c>
      <c r="C363" s="41" t="s">
        <v>139</v>
      </c>
      <c r="D363" s="45" t="s">
        <v>910</v>
      </c>
      <c r="E363" s="43">
        <v>160043.35999999999</v>
      </c>
      <c r="F363" s="44"/>
      <c r="G363" s="44">
        <v>10083</v>
      </c>
      <c r="H363" s="44"/>
      <c r="I363" s="44"/>
      <c r="J363" s="44"/>
      <c r="K363" s="44"/>
    </row>
    <row r="364" spans="1:11" ht="84.75" x14ac:dyDescent="0.2">
      <c r="A364" s="39" t="s">
        <v>911</v>
      </c>
      <c r="B364" s="40" t="s">
        <v>82</v>
      </c>
      <c r="C364" s="41" t="s">
        <v>912</v>
      </c>
      <c r="D364" s="45" t="s">
        <v>913</v>
      </c>
      <c r="E364" s="43" t="s">
        <v>84</v>
      </c>
      <c r="F364" s="43" t="s">
        <v>85</v>
      </c>
      <c r="G364" s="44">
        <v>45</v>
      </c>
      <c r="H364" s="44">
        <v>24</v>
      </c>
      <c r="I364" s="43" t="s">
        <v>914</v>
      </c>
      <c r="J364" s="44">
        <v>3</v>
      </c>
      <c r="K364" s="44">
        <v>0.09</v>
      </c>
    </row>
    <row r="365" spans="1:11" ht="96.75" x14ac:dyDescent="0.2">
      <c r="A365" s="39" t="s">
        <v>915</v>
      </c>
      <c r="B365" s="40" t="s">
        <v>88</v>
      </c>
      <c r="C365" s="41" t="s">
        <v>89</v>
      </c>
      <c r="D365" s="45" t="s">
        <v>90</v>
      </c>
      <c r="E365" s="43" t="s">
        <v>91</v>
      </c>
      <c r="F365" s="43" t="s">
        <v>92</v>
      </c>
      <c r="G365" s="44">
        <v>574</v>
      </c>
      <c r="H365" s="44">
        <v>345</v>
      </c>
      <c r="I365" s="43" t="s">
        <v>93</v>
      </c>
      <c r="J365" s="44">
        <v>20.100000000000001</v>
      </c>
      <c r="K365" s="44">
        <v>1.41</v>
      </c>
    </row>
    <row r="366" spans="1:11" ht="77.25" x14ac:dyDescent="0.2">
      <c r="A366" s="39" t="s">
        <v>916</v>
      </c>
      <c r="B366" s="40" t="s">
        <v>95</v>
      </c>
      <c r="C366" s="41" t="s">
        <v>96</v>
      </c>
      <c r="D366" s="45" t="s">
        <v>97</v>
      </c>
      <c r="E366" s="43">
        <v>43775.18</v>
      </c>
      <c r="F366" s="44"/>
      <c r="G366" s="44">
        <v>121</v>
      </c>
      <c r="H366" s="44"/>
      <c r="I366" s="44"/>
      <c r="J366" s="44"/>
      <c r="K366" s="44"/>
    </row>
    <row r="367" spans="1:11" ht="65.25" x14ac:dyDescent="0.2">
      <c r="A367" s="39" t="s">
        <v>917</v>
      </c>
      <c r="B367" s="40" t="s">
        <v>99</v>
      </c>
      <c r="C367" s="41" t="s">
        <v>100</v>
      </c>
      <c r="D367" s="45" t="s">
        <v>101</v>
      </c>
      <c r="E367" s="43">
        <v>19545.330000000002</v>
      </c>
      <c r="F367" s="44"/>
      <c r="G367" s="44">
        <v>195</v>
      </c>
      <c r="H367" s="44"/>
      <c r="I367" s="44"/>
      <c r="J367" s="44"/>
      <c r="K367" s="44"/>
    </row>
    <row r="368" spans="1:11" ht="84.75" x14ac:dyDescent="0.2">
      <c r="A368" s="39" t="s">
        <v>918</v>
      </c>
      <c r="B368" s="40" t="s">
        <v>103</v>
      </c>
      <c r="C368" s="41" t="s">
        <v>104</v>
      </c>
      <c r="D368" s="45" t="s">
        <v>105</v>
      </c>
      <c r="E368" s="43" t="s">
        <v>106</v>
      </c>
      <c r="F368" s="43" t="s">
        <v>107</v>
      </c>
      <c r="G368" s="44">
        <v>385</v>
      </c>
      <c r="H368" s="44">
        <v>262</v>
      </c>
      <c r="I368" s="43" t="s">
        <v>108</v>
      </c>
      <c r="J368" s="44">
        <v>10.7</v>
      </c>
      <c r="K368" s="44">
        <v>1.07</v>
      </c>
    </row>
    <row r="369" spans="1:11" ht="65.25" x14ac:dyDescent="0.2">
      <c r="A369" s="39" t="s">
        <v>919</v>
      </c>
      <c r="B369" s="40" t="s">
        <v>110</v>
      </c>
      <c r="C369" s="41" t="s">
        <v>111</v>
      </c>
      <c r="D369" s="45" t="s">
        <v>112</v>
      </c>
      <c r="E369" s="43">
        <v>44893.77</v>
      </c>
      <c r="F369" s="44"/>
      <c r="G369" s="44">
        <v>508</v>
      </c>
      <c r="H369" s="44"/>
      <c r="I369" s="44"/>
      <c r="J369" s="44"/>
      <c r="K369" s="44"/>
    </row>
    <row r="370" spans="1:11" ht="84.75" x14ac:dyDescent="0.2">
      <c r="A370" s="39" t="s">
        <v>920</v>
      </c>
      <c r="B370" s="40" t="s">
        <v>114</v>
      </c>
      <c r="C370" s="41" t="s">
        <v>115</v>
      </c>
      <c r="D370" s="42">
        <v>1</v>
      </c>
      <c r="E370" s="43" t="s">
        <v>116</v>
      </c>
      <c r="F370" s="44"/>
      <c r="G370" s="44">
        <v>408</v>
      </c>
      <c r="H370" s="44">
        <v>408</v>
      </c>
      <c r="I370" s="44"/>
      <c r="J370" s="44">
        <v>1.22</v>
      </c>
      <c r="K370" s="44">
        <v>1.22</v>
      </c>
    </row>
    <row r="371" spans="1:11" ht="84.75" x14ac:dyDescent="0.2">
      <c r="A371" s="39" t="s">
        <v>921</v>
      </c>
      <c r="B371" s="40" t="s">
        <v>62</v>
      </c>
      <c r="C371" s="41" t="s">
        <v>63</v>
      </c>
      <c r="D371" s="45" t="s">
        <v>64</v>
      </c>
      <c r="E371" s="43" t="s">
        <v>65</v>
      </c>
      <c r="F371" s="44"/>
      <c r="G371" s="44">
        <v>155</v>
      </c>
      <c r="H371" s="44">
        <v>152</v>
      </c>
      <c r="I371" s="44"/>
      <c r="J371" s="44">
        <v>15.12</v>
      </c>
      <c r="K371" s="44">
        <v>0.6</v>
      </c>
    </row>
    <row r="372" spans="1:11" ht="45.75" x14ac:dyDescent="0.2">
      <c r="A372" s="46" t="s">
        <v>922</v>
      </c>
      <c r="B372" s="47"/>
      <c r="C372" s="48" t="s">
        <v>119</v>
      </c>
      <c r="D372" s="49">
        <v>4</v>
      </c>
      <c r="E372" s="50" t="s">
        <v>120</v>
      </c>
      <c r="F372" s="44"/>
      <c r="G372" s="51">
        <v>2708</v>
      </c>
      <c r="H372" s="44"/>
      <c r="I372" s="44"/>
      <c r="J372" s="44"/>
      <c r="K372" s="44"/>
    </row>
    <row r="373" spans="1:11" ht="19.149999999999999" customHeight="1" x14ac:dyDescent="0.2">
      <c r="A373" s="199" t="s">
        <v>923</v>
      </c>
      <c r="B373" s="198"/>
      <c r="C373" s="198"/>
      <c r="D373" s="198"/>
      <c r="E373" s="198"/>
      <c r="F373" s="198"/>
      <c r="G373" s="198"/>
      <c r="H373" s="198"/>
      <c r="I373" s="198"/>
      <c r="J373" s="198"/>
      <c r="K373" s="198"/>
    </row>
    <row r="374" spans="1:11" ht="96.75" x14ac:dyDescent="0.2">
      <c r="A374" s="39" t="s">
        <v>924</v>
      </c>
      <c r="B374" s="40" t="s">
        <v>925</v>
      </c>
      <c r="C374" s="41" t="s">
        <v>926</v>
      </c>
      <c r="D374" s="42">
        <v>3</v>
      </c>
      <c r="E374" s="43" t="s">
        <v>927</v>
      </c>
      <c r="F374" s="44"/>
      <c r="G374" s="44">
        <v>729</v>
      </c>
      <c r="H374" s="44">
        <v>729</v>
      </c>
      <c r="I374" s="44"/>
      <c r="J374" s="44">
        <v>0.84</v>
      </c>
      <c r="K374" s="44">
        <v>2.52</v>
      </c>
    </row>
    <row r="375" spans="1:11" ht="84.75" x14ac:dyDescent="0.2">
      <c r="A375" s="39" t="s">
        <v>928</v>
      </c>
      <c r="B375" s="40" t="s">
        <v>284</v>
      </c>
      <c r="C375" s="41" t="s">
        <v>285</v>
      </c>
      <c r="D375" s="42">
        <v>4</v>
      </c>
      <c r="E375" s="43">
        <v>515.16999999999996</v>
      </c>
      <c r="F375" s="43" t="s">
        <v>286</v>
      </c>
      <c r="G375" s="44">
        <v>2061</v>
      </c>
      <c r="H375" s="44"/>
      <c r="I375" s="43" t="s">
        <v>287</v>
      </c>
      <c r="J375" s="44"/>
      <c r="K375" s="44"/>
    </row>
    <row r="376" spans="1:11" ht="27.95" customHeight="1" x14ac:dyDescent="0.2">
      <c r="A376" s="197" t="s">
        <v>929</v>
      </c>
      <c r="B376" s="198"/>
      <c r="C376" s="198"/>
      <c r="D376" s="198"/>
      <c r="E376" s="198"/>
      <c r="F376" s="198"/>
      <c r="G376" s="198"/>
      <c r="H376" s="198"/>
      <c r="I376" s="198"/>
      <c r="J376" s="198"/>
      <c r="K376" s="198"/>
    </row>
    <row r="377" spans="1:11" ht="96.75" x14ac:dyDescent="0.2">
      <c r="A377" s="39" t="s">
        <v>930</v>
      </c>
      <c r="B377" s="40" t="s">
        <v>207</v>
      </c>
      <c r="C377" s="41" t="s">
        <v>820</v>
      </c>
      <c r="D377" s="45" t="s">
        <v>931</v>
      </c>
      <c r="E377" s="43" t="s">
        <v>210</v>
      </c>
      <c r="F377" s="43" t="s">
        <v>211</v>
      </c>
      <c r="G377" s="44">
        <v>7089</v>
      </c>
      <c r="H377" s="44">
        <v>1311</v>
      </c>
      <c r="I377" s="43" t="s">
        <v>822</v>
      </c>
      <c r="J377" s="44">
        <v>0.44</v>
      </c>
      <c r="K377" s="44">
        <v>6.16</v>
      </c>
    </row>
    <row r="378" spans="1:11" ht="96.75" x14ac:dyDescent="0.2">
      <c r="A378" s="39" t="s">
        <v>932</v>
      </c>
      <c r="B378" s="40" t="s">
        <v>220</v>
      </c>
      <c r="C378" s="41" t="s">
        <v>679</v>
      </c>
      <c r="D378" s="42">
        <v>7</v>
      </c>
      <c r="E378" s="43" t="s">
        <v>222</v>
      </c>
      <c r="F378" s="43" t="s">
        <v>223</v>
      </c>
      <c r="G378" s="44">
        <v>1286</v>
      </c>
      <c r="H378" s="44">
        <v>447</v>
      </c>
      <c r="I378" s="43" t="s">
        <v>681</v>
      </c>
      <c r="J378" s="44">
        <v>0.3</v>
      </c>
      <c r="K378" s="44">
        <v>2.1</v>
      </c>
    </row>
    <row r="379" spans="1:11" ht="96.75" x14ac:dyDescent="0.2">
      <c r="A379" s="39" t="s">
        <v>933</v>
      </c>
      <c r="B379" s="40" t="s">
        <v>45</v>
      </c>
      <c r="C379" s="41" t="s">
        <v>934</v>
      </c>
      <c r="D379" s="42">
        <v>7</v>
      </c>
      <c r="E379" s="43" t="s">
        <v>47</v>
      </c>
      <c r="F379" s="43" t="s">
        <v>48</v>
      </c>
      <c r="G379" s="44">
        <v>29819</v>
      </c>
      <c r="H379" s="44">
        <v>12782</v>
      </c>
      <c r="I379" s="43" t="s">
        <v>935</v>
      </c>
      <c r="J379" s="44">
        <v>7.9</v>
      </c>
      <c r="K379" s="44">
        <v>55.3</v>
      </c>
    </row>
    <row r="380" spans="1:11" ht="77.25" x14ac:dyDescent="0.2">
      <c r="A380" s="39" t="s">
        <v>936</v>
      </c>
      <c r="B380" s="40" t="s">
        <v>51</v>
      </c>
      <c r="C380" s="41" t="s">
        <v>52</v>
      </c>
      <c r="D380" s="45" t="s">
        <v>931</v>
      </c>
      <c r="E380" s="43">
        <v>9232.5300000000007</v>
      </c>
      <c r="F380" s="44"/>
      <c r="G380" s="44">
        <v>129255</v>
      </c>
      <c r="H380" s="44"/>
      <c r="I380" s="44"/>
      <c r="J380" s="44"/>
      <c r="K380" s="44"/>
    </row>
    <row r="381" spans="1:11" ht="33.75" x14ac:dyDescent="0.2">
      <c r="A381" s="46" t="s">
        <v>937</v>
      </c>
      <c r="B381" s="47"/>
      <c r="C381" s="48" t="s">
        <v>55</v>
      </c>
      <c r="D381" s="49">
        <v>7</v>
      </c>
      <c r="E381" s="50" t="s">
        <v>56</v>
      </c>
      <c r="F381" s="44"/>
      <c r="G381" s="51">
        <v>5697</v>
      </c>
      <c r="H381" s="44"/>
      <c r="I381" s="44"/>
      <c r="J381" s="44"/>
      <c r="K381" s="44"/>
    </row>
    <row r="382" spans="1:11" ht="60" x14ac:dyDescent="0.2">
      <c r="A382" s="46" t="s">
        <v>938</v>
      </c>
      <c r="B382" s="40" t="s">
        <v>58</v>
      </c>
      <c r="C382" s="48" t="s">
        <v>59</v>
      </c>
      <c r="D382" s="49">
        <v>4</v>
      </c>
      <c r="E382" s="50" t="s">
        <v>60</v>
      </c>
      <c r="F382" s="44"/>
      <c r="G382" s="51">
        <v>27829</v>
      </c>
      <c r="H382" s="44"/>
      <c r="I382" s="44"/>
      <c r="J382" s="44"/>
      <c r="K382" s="44"/>
    </row>
    <row r="383" spans="1:11" ht="84.75" x14ac:dyDescent="0.2">
      <c r="A383" s="39" t="s">
        <v>939</v>
      </c>
      <c r="B383" s="40" t="s">
        <v>62</v>
      </c>
      <c r="C383" s="41" t="s">
        <v>63</v>
      </c>
      <c r="D383" s="45" t="s">
        <v>64</v>
      </c>
      <c r="E383" s="43" t="s">
        <v>65</v>
      </c>
      <c r="F383" s="44"/>
      <c r="G383" s="44">
        <v>155</v>
      </c>
      <c r="H383" s="44">
        <v>152</v>
      </c>
      <c r="I383" s="44"/>
      <c r="J383" s="44">
        <v>15.12</v>
      </c>
      <c r="K383" s="44">
        <v>0.6</v>
      </c>
    </row>
    <row r="384" spans="1:11" ht="33.75" x14ac:dyDescent="0.2">
      <c r="A384" s="46" t="s">
        <v>940</v>
      </c>
      <c r="B384" s="47"/>
      <c r="C384" s="48" t="s">
        <v>67</v>
      </c>
      <c r="D384" s="49">
        <v>4</v>
      </c>
      <c r="E384" s="50" t="s">
        <v>68</v>
      </c>
      <c r="F384" s="44"/>
      <c r="G384" s="51">
        <v>1013</v>
      </c>
      <c r="H384" s="44"/>
      <c r="I384" s="44"/>
      <c r="J384" s="44"/>
      <c r="K384" s="44"/>
    </row>
    <row r="385" spans="1:11" ht="120.75" x14ac:dyDescent="0.2">
      <c r="A385" s="39" t="s">
        <v>941</v>
      </c>
      <c r="B385" s="40" t="s">
        <v>70</v>
      </c>
      <c r="C385" s="41" t="s">
        <v>942</v>
      </c>
      <c r="D385" s="45" t="s">
        <v>943</v>
      </c>
      <c r="E385" s="43" t="s">
        <v>73</v>
      </c>
      <c r="F385" s="43" t="s">
        <v>74</v>
      </c>
      <c r="G385" s="44">
        <v>11087</v>
      </c>
      <c r="H385" s="44">
        <v>2590</v>
      </c>
      <c r="I385" s="43" t="s">
        <v>944</v>
      </c>
      <c r="J385" s="44">
        <v>65.239999999999995</v>
      </c>
      <c r="K385" s="44">
        <v>10.44</v>
      </c>
    </row>
    <row r="386" spans="1:11" ht="89.25" x14ac:dyDescent="0.2">
      <c r="A386" s="39" t="s">
        <v>945</v>
      </c>
      <c r="B386" s="40" t="s">
        <v>138</v>
      </c>
      <c r="C386" s="41" t="s">
        <v>139</v>
      </c>
      <c r="D386" s="45" t="s">
        <v>946</v>
      </c>
      <c r="E386" s="43">
        <v>160043.35999999999</v>
      </c>
      <c r="F386" s="44"/>
      <c r="G386" s="44">
        <v>26727</v>
      </c>
      <c r="H386" s="44"/>
      <c r="I386" s="44"/>
      <c r="J386" s="44"/>
      <c r="K386" s="44"/>
    </row>
    <row r="387" spans="1:11" ht="84.75" x14ac:dyDescent="0.2">
      <c r="A387" s="39" t="s">
        <v>947</v>
      </c>
      <c r="B387" s="40" t="s">
        <v>82</v>
      </c>
      <c r="C387" s="41" t="s">
        <v>948</v>
      </c>
      <c r="D387" s="45" t="s">
        <v>949</v>
      </c>
      <c r="E387" s="43" t="s">
        <v>84</v>
      </c>
      <c r="F387" s="43" t="s">
        <v>85</v>
      </c>
      <c r="G387" s="44">
        <v>119</v>
      </c>
      <c r="H387" s="44">
        <v>63</v>
      </c>
      <c r="I387" s="43" t="s">
        <v>950</v>
      </c>
      <c r="J387" s="44">
        <v>3</v>
      </c>
      <c r="K387" s="44">
        <v>0.25</v>
      </c>
    </row>
    <row r="388" spans="1:11" ht="96.75" x14ac:dyDescent="0.2">
      <c r="A388" s="39" t="s">
        <v>951</v>
      </c>
      <c r="B388" s="40" t="s">
        <v>88</v>
      </c>
      <c r="C388" s="41" t="s">
        <v>89</v>
      </c>
      <c r="D388" s="45" t="s">
        <v>90</v>
      </c>
      <c r="E388" s="43" t="s">
        <v>91</v>
      </c>
      <c r="F388" s="43" t="s">
        <v>92</v>
      </c>
      <c r="G388" s="44">
        <v>574</v>
      </c>
      <c r="H388" s="44">
        <v>345</v>
      </c>
      <c r="I388" s="43" t="s">
        <v>93</v>
      </c>
      <c r="J388" s="44">
        <v>20.100000000000001</v>
      </c>
      <c r="K388" s="44">
        <v>1.41</v>
      </c>
    </row>
    <row r="389" spans="1:11" ht="77.25" x14ac:dyDescent="0.2">
      <c r="A389" s="39" t="s">
        <v>952</v>
      </c>
      <c r="B389" s="40" t="s">
        <v>95</v>
      </c>
      <c r="C389" s="41" t="s">
        <v>96</v>
      </c>
      <c r="D389" s="45" t="s">
        <v>97</v>
      </c>
      <c r="E389" s="43">
        <v>43775.18</v>
      </c>
      <c r="F389" s="44"/>
      <c r="G389" s="44">
        <v>121</v>
      </c>
      <c r="H389" s="44"/>
      <c r="I389" s="44"/>
      <c r="J389" s="44"/>
      <c r="K389" s="44"/>
    </row>
    <row r="390" spans="1:11" ht="65.25" x14ac:dyDescent="0.2">
      <c r="A390" s="39" t="s">
        <v>953</v>
      </c>
      <c r="B390" s="40" t="s">
        <v>99</v>
      </c>
      <c r="C390" s="41" t="s">
        <v>100</v>
      </c>
      <c r="D390" s="45" t="s">
        <v>101</v>
      </c>
      <c r="E390" s="43">
        <v>19545.330000000002</v>
      </c>
      <c r="F390" s="44"/>
      <c r="G390" s="44">
        <v>195</v>
      </c>
      <c r="H390" s="44"/>
      <c r="I390" s="44"/>
      <c r="J390" s="44"/>
      <c r="K390" s="44"/>
    </row>
    <row r="391" spans="1:11" ht="84.75" x14ac:dyDescent="0.2">
      <c r="A391" s="39" t="s">
        <v>954</v>
      </c>
      <c r="B391" s="40" t="s">
        <v>103</v>
      </c>
      <c r="C391" s="41" t="s">
        <v>104</v>
      </c>
      <c r="D391" s="45" t="s">
        <v>105</v>
      </c>
      <c r="E391" s="43" t="s">
        <v>106</v>
      </c>
      <c r="F391" s="43" t="s">
        <v>107</v>
      </c>
      <c r="G391" s="44">
        <v>385</v>
      </c>
      <c r="H391" s="44">
        <v>262</v>
      </c>
      <c r="I391" s="43" t="s">
        <v>108</v>
      </c>
      <c r="J391" s="44">
        <v>10.7</v>
      </c>
      <c r="K391" s="44">
        <v>1.07</v>
      </c>
    </row>
    <row r="392" spans="1:11" ht="65.25" x14ac:dyDescent="0.2">
      <c r="A392" s="39" t="s">
        <v>955</v>
      </c>
      <c r="B392" s="40" t="s">
        <v>110</v>
      </c>
      <c r="C392" s="41" t="s">
        <v>111</v>
      </c>
      <c r="D392" s="45" t="s">
        <v>112</v>
      </c>
      <c r="E392" s="43">
        <v>44893.77</v>
      </c>
      <c r="F392" s="44"/>
      <c r="G392" s="44">
        <v>508</v>
      </c>
      <c r="H392" s="44"/>
      <c r="I392" s="44"/>
      <c r="J392" s="44"/>
      <c r="K392" s="44"/>
    </row>
    <row r="393" spans="1:11" ht="84.75" x14ac:dyDescent="0.2">
      <c r="A393" s="39" t="s">
        <v>956</v>
      </c>
      <c r="B393" s="40" t="s">
        <v>114</v>
      </c>
      <c r="C393" s="41" t="s">
        <v>115</v>
      </c>
      <c r="D393" s="42">
        <v>1</v>
      </c>
      <c r="E393" s="43" t="s">
        <v>116</v>
      </c>
      <c r="F393" s="44"/>
      <c r="G393" s="44">
        <v>408</v>
      </c>
      <c r="H393" s="44">
        <v>408</v>
      </c>
      <c r="I393" s="44"/>
      <c r="J393" s="44">
        <v>1.22</v>
      </c>
      <c r="K393" s="44">
        <v>1.22</v>
      </c>
    </row>
    <row r="394" spans="1:11" ht="84.75" x14ac:dyDescent="0.2">
      <c r="A394" s="39" t="s">
        <v>957</v>
      </c>
      <c r="B394" s="40" t="s">
        <v>62</v>
      </c>
      <c r="C394" s="41" t="s">
        <v>63</v>
      </c>
      <c r="D394" s="45" t="s">
        <v>64</v>
      </c>
      <c r="E394" s="43" t="s">
        <v>65</v>
      </c>
      <c r="F394" s="44"/>
      <c r="G394" s="44">
        <v>155</v>
      </c>
      <c r="H394" s="44">
        <v>152</v>
      </c>
      <c r="I394" s="44"/>
      <c r="J394" s="44">
        <v>15.12</v>
      </c>
      <c r="K394" s="44">
        <v>0.6</v>
      </c>
    </row>
    <row r="395" spans="1:11" ht="45.75" x14ac:dyDescent="0.2">
      <c r="A395" s="46" t="s">
        <v>958</v>
      </c>
      <c r="B395" s="47"/>
      <c r="C395" s="48" t="s">
        <v>119</v>
      </c>
      <c r="D395" s="49">
        <v>4</v>
      </c>
      <c r="E395" s="50" t="s">
        <v>120</v>
      </c>
      <c r="F395" s="44"/>
      <c r="G395" s="51">
        <v>2708</v>
      </c>
      <c r="H395" s="44"/>
      <c r="I395" s="44"/>
      <c r="J395" s="44"/>
      <c r="K395" s="44"/>
    </row>
    <row r="396" spans="1:11" ht="27.95" customHeight="1" x14ac:dyDescent="0.2">
      <c r="A396" s="197" t="s">
        <v>959</v>
      </c>
      <c r="B396" s="198"/>
      <c r="C396" s="198"/>
      <c r="D396" s="198"/>
      <c r="E396" s="198"/>
      <c r="F396" s="198"/>
      <c r="G396" s="198"/>
      <c r="H396" s="198"/>
      <c r="I396" s="198"/>
      <c r="J396" s="198"/>
      <c r="K396" s="198"/>
    </row>
    <row r="397" spans="1:11" ht="96.75" x14ac:dyDescent="0.2">
      <c r="A397" s="39" t="s">
        <v>960</v>
      </c>
      <c r="B397" s="40" t="s">
        <v>207</v>
      </c>
      <c r="C397" s="41" t="s">
        <v>961</v>
      </c>
      <c r="D397" s="45" t="s">
        <v>962</v>
      </c>
      <c r="E397" s="43" t="s">
        <v>210</v>
      </c>
      <c r="F397" s="43" t="s">
        <v>211</v>
      </c>
      <c r="G397" s="44">
        <v>4557</v>
      </c>
      <c r="H397" s="44">
        <v>843</v>
      </c>
      <c r="I397" s="43" t="s">
        <v>963</v>
      </c>
      <c r="J397" s="44">
        <v>0.44</v>
      </c>
      <c r="K397" s="44">
        <v>3.96</v>
      </c>
    </row>
    <row r="398" spans="1:11" ht="96.75" x14ac:dyDescent="0.2">
      <c r="A398" s="39" t="s">
        <v>964</v>
      </c>
      <c r="B398" s="40" t="s">
        <v>214</v>
      </c>
      <c r="C398" s="41" t="s">
        <v>965</v>
      </c>
      <c r="D398" s="42">
        <v>5</v>
      </c>
      <c r="E398" s="43" t="s">
        <v>216</v>
      </c>
      <c r="F398" s="43" t="s">
        <v>217</v>
      </c>
      <c r="G398" s="44">
        <v>790</v>
      </c>
      <c r="H398" s="44">
        <v>266</v>
      </c>
      <c r="I398" s="43" t="s">
        <v>966</v>
      </c>
      <c r="J398" s="44">
        <v>0.25</v>
      </c>
      <c r="K398" s="44">
        <v>1.25</v>
      </c>
    </row>
    <row r="399" spans="1:11" ht="96.75" x14ac:dyDescent="0.2">
      <c r="A399" s="39" t="s">
        <v>967</v>
      </c>
      <c r="B399" s="40" t="s">
        <v>220</v>
      </c>
      <c r="C399" s="41" t="s">
        <v>297</v>
      </c>
      <c r="D399" s="42">
        <v>2</v>
      </c>
      <c r="E399" s="43" t="s">
        <v>222</v>
      </c>
      <c r="F399" s="43" t="s">
        <v>223</v>
      </c>
      <c r="G399" s="44">
        <v>367</v>
      </c>
      <c r="H399" s="44">
        <v>128</v>
      </c>
      <c r="I399" s="43" t="s">
        <v>298</v>
      </c>
      <c r="J399" s="44">
        <v>0.3</v>
      </c>
      <c r="K399" s="44">
        <v>0.6</v>
      </c>
    </row>
    <row r="400" spans="1:11" ht="96.75" x14ac:dyDescent="0.2">
      <c r="A400" s="39" t="s">
        <v>968</v>
      </c>
      <c r="B400" s="40" t="s">
        <v>123</v>
      </c>
      <c r="C400" s="41" t="s">
        <v>969</v>
      </c>
      <c r="D400" s="42">
        <v>5</v>
      </c>
      <c r="E400" s="43" t="s">
        <v>125</v>
      </c>
      <c r="F400" s="43" t="s">
        <v>126</v>
      </c>
      <c r="G400" s="44">
        <v>10515</v>
      </c>
      <c r="H400" s="44">
        <v>4392</v>
      </c>
      <c r="I400" s="43" t="s">
        <v>970</v>
      </c>
      <c r="J400" s="44">
        <v>3.8</v>
      </c>
      <c r="K400" s="44">
        <v>19</v>
      </c>
    </row>
    <row r="401" spans="1:11" ht="96.75" x14ac:dyDescent="0.2">
      <c r="A401" s="39" t="s">
        <v>971</v>
      </c>
      <c r="B401" s="40" t="s">
        <v>45</v>
      </c>
      <c r="C401" s="41" t="s">
        <v>303</v>
      </c>
      <c r="D401" s="42">
        <v>2</v>
      </c>
      <c r="E401" s="43" t="s">
        <v>47</v>
      </c>
      <c r="F401" s="43" t="s">
        <v>48</v>
      </c>
      <c r="G401" s="44">
        <v>8520</v>
      </c>
      <c r="H401" s="44">
        <v>3652</v>
      </c>
      <c r="I401" s="43" t="s">
        <v>304</v>
      </c>
      <c r="J401" s="44">
        <v>7.9</v>
      </c>
      <c r="K401" s="44">
        <v>15.8</v>
      </c>
    </row>
    <row r="402" spans="1:11" ht="77.25" x14ac:dyDescent="0.2">
      <c r="A402" s="39" t="s">
        <v>972</v>
      </c>
      <c r="B402" s="40" t="s">
        <v>51</v>
      </c>
      <c r="C402" s="41" t="s">
        <v>52</v>
      </c>
      <c r="D402" s="45" t="s">
        <v>962</v>
      </c>
      <c r="E402" s="43">
        <v>9232.5300000000007</v>
      </c>
      <c r="F402" s="44"/>
      <c r="G402" s="44">
        <v>83093</v>
      </c>
      <c r="H402" s="44"/>
      <c r="I402" s="44"/>
      <c r="J402" s="44"/>
      <c r="K402" s="44"/>
    </row>
    <row r="403" spans="1:11" ht="33.75" x14ac:dyDescent="0.2">
      <c r="A403" s="46" t="s">
        <v>973</v>
      </c>
      <c r="B403" s="47"/>
      <c r="C403" s="48" t="s">
        <v>55</v>
      </c>
      <c r="D403" s="49">
        <v>2</v>
      </c>
      <c r="E403" s="50" t="s">
        <v>56</v>
      </c>
      <c r="F403" s="44"/>
      <c r="G403" s="51">
        <v>1628</v>
      </c>
      <c r="H403" s="44"/>
      <c r="I403" s="44"/>
      <c r="J403" s="44"/>
      <c r="K403" s="44"/>
    </row>
    <row r="404" spans="1:11" ht="60" x14ac:dyDescent="0.2">
      <c r="A404" s="46" t="s">
        <v>974</v>
      </c>
      <c r="B404" s="40" t="s">
        <v>58</v>
      </c>
      <c r="C404" s="48" t="s">
        <v>59</v>
      </c>
      <c r="D404" s="49">
        <v>2</v>
      </c>
      <c r="E404" s="50" t="s">
        <v>60</v>
      </c>
      <c r="F404" s="44"/>
      <c r="G404" s="51">
        <v>13914</v>
      </c>
      <c r="H404" s="44"/>
      <c r="I404" s="44"/>
      <c r="J404" s="44"/>
      <c r="K404" s="44"/>
    </row>
    <row r="405" spans="1:11" ht="84.75" x14ac:dyDescent="0.2">
      <c r="A405" s="39" t="s">
        <v>975</v>
      </c>
      <c r="B405" s="40" t="s">
        <v>62</v>
      </c>
      <c r="C405" s="41" t="s">
        <v>63</v>
      </c>
      <c r="D405" s="45" t="s">
        <v>64</v>
      </c>
      <c r="E405" s="43" t="s">
        <v>65</v>
      </c>
      <c r="F405" s="44"/>
      <c r="G405" s="44">
        <v>155</v>
      </c>
      <c r="H405" s="44">
        <v>152</v>
      </c>
      <c r="I405" s="44"/>
      <c r="J405" s="44">
        <v>15.12</v>
      </c>
      <c r="K405" s="44">
        <v>0.6</v>
      </c>
    </row>
    <row r="406" spans="1:11" ht="33.75" x14ac:dyDescent="0.2">
      <c r="A406" s="46" t="s">
        <v>976</v>
      </c>
      <c r="B406" s="47"/>
      <c r="C406" s="48" t="s">
        <v>67</v>
      </c>
      <c r="D406" s="49">
        <v>4</v>
      </c>
      <c r="E406" s="50" t="s">
        <v>68</v>
      </c>
      <c r="F406" s="44"/>
      <c r="G406" s="51">
        <v>1013</v>
      </c>
      <c r="H406" s="44"/>
      <c r="I406" s="44"/>
      <c r="J406" s="44"/>
      <c r="K406" s="44"/>
    </row>
    <row r="407" spans="1:11" ht="120.75" x14ac:dyDescent="0.2">
      <c r="A407" s="39" t="s">
        <v>977</v>
      </c>
      <c r="B407" s="40" t="s">
        <v>70</v>
      </c>
      <c r="C407" s="41" t="s">
        <v>978</v>
      </c>
      <c r="D407" s="45" t="s">
        <v>979</v>
      </c>
      <c r="E407" s="43" t="s">
        <v>73</v>
      </c>
      <c r="F407" s="43" t="s">
        <v>74</v>
      </c>
      <c r="G407" s="44">
        <v>14899</v>
      </c>
      <c r="H407" s="44">
        <v>3480</v>
      </c>
      <c r="I407" s="43" t="s">
        <v>980</v>
      </c>
      <c r="J407" s="44">
        <v>65.239999999999995</v>
      </c>
      <c r="K407" s="44">
        <v>14.03</v>
      </c>
    </row>
    <row r="408" spans="1:11" ht="89.25" x14ac:dyDescent="0.2">
      <c r="A408" s="39" t="s">
        <v>981</v>
      </c>
      <c r="B408" s="40" t="s">
        <v>507</v>
      </c>
      <c r="C408" s="41" t="s">
        <v>508</v>
      </c>
      <c r="D408" s="45" t="s">
        <v>982</v>
      </c>
      <c r="E408" s="43">
        <v>180471.57</v>
      </c>
      <c r="F408" s="44"/>
      <c r="G408" s="44">
        <v>40606</v>
      </c>
      <c r="H408" s="44"/>
      <c r="I408" s="44"/>
      <c r="J408" s="44"/>
      <c r="K408" s="44"/>
    </row>
    <row r="409" spans="1:11" ht="84.75" x14ac:dyDescent="0.2">
      <c r="A409" s="39" t="s">
        <v>983</v>
      </c>
      <c r="B409" s="40" t="s">
        <v>82</v>
      </c>
      <c r="C409" s="41" t="s">
        <v>984</v>
      </c>
      <c r="D409" s="45" t="s">
        <v>985</v>
      </c>
      <c r="E409" s="43" t="s">
        <v>84</v>
      </c>
      <c r="F409" s="43" t="s">
        <v>85</v>
      </c>
      <c r="G409" s="44">
        <v>161</v>
      </c>
      <c r="H409" s="44">
        <v>85</v>
      </c>
      <c r="I409" s="43" t="s">
        <v>397</v>
      </c>
      <c r="J409" s="44">
        <v>3</v>
      </c>
      <c r="K409" s="44">
        <v>0.34</v>
      </c>
    </row>
    <row r="410" spans="1:11" ht="96.75" x14ac:dyDescent="0.2">
      <c r="A410" s="39" t="s">
        <v>986</v>
      </c>
      <c r="B410" s="40" t="s">
        <v>88</v>
      </c>
      <c r="C410" s="41" t="s">
        <v>246</v>
      </c>
      <c r="D410" s="45" t="s">
        <v>147</v>
      </c>
      <c r="E410" s="43" t="s">
        <v>91</v>
      </c>
      <c r="F410" s="43" t="s">
        <v>92</v>
      </c>
      <c r="G410" s="44">
        <v>1147</v>
      </c>
      <c r="H410" s="44">
        <v>690</v>
      </c>
      <c r="I410" s="43" t="s">
        <v>148</v>
      </c>
      <c r="J410" s="44">
        <v>20.100000000000001</v>
      </c>
      <c r="K410" s="44">
        <v>2.81</v>
      </c>
    </row>
    <row r="411" spans="1:11" ht="77.25" x14ac:dyDescent="0.2">
      <c r="A411" s="39" t="s">
        <v>987</v>
      </c>
      <c r="B411" s="40" t="s">
        <v>95</v>
      </c>
      <c r="C411" s="41" t="s">
        <v>96</v>
      </c>
      <c r="D411" s="45" t="s">
        <v>150</v>
      </c>
      <c r="E411" s="43">
        <v>43775.18</v>
      </c>
      <c r="F411" s="44"/>
      <c r="G411" s="44">
        <v>242</v>
      </c>
      <c r="H411" s="44"/>
      <c r="I411" s="44"/>
      <c r="J411" s="44"/>
      <c r="K411" s="44"/>
    </row>
    <row r="412" spans="1:11" ht="65.25" x14ac:dyDescent="0.2">
      <c r="A412" s="39" t="s">
        <v>988</v>
      </c>
      <c r="B412" s="40" t="s">
        <v>99</v>
      </c>
      <c r="C412" s="41" t="s">
        <v>100</v>
      </c>
      <c r="D412" s="45" t="s">
        <v>152</v>
      </c>
      <c r="E412" s="43">
        <v>19545.330000000002</v>
      </c>
      <c r="F412" s="44"/>
      <c r="G412" s="44">
        <v>391</v>
      </c>
      <c r="H412" s="44"/>
      <c r="I412" s="44"/>
      <c r="J412" s="44"/>
      <c r="K412" s="44"/>
    </row>
    <row r="413" spans="1:11" ht="84.75" x14ac:dyDescent="0.2">
      <c r="A413" s="39" t="s">
        <v>989</v>
      </c>
      <c r="B413" s="40" t="s">
        <v>103</v>
      </c>
      <c r="C413" s="41" t="s">
        <v>250</v>
      </c>
      <c r="D413" s="45" t="s">
        <v>155</v>
      </c>
      <c r="E413" s="43" t="s">
        <v>106</v>
      </c>
      <c r="F413" s="43" t="s">
        <v>107</v>
      </c>
      <c r="G413" s="44">
        <v>771</v>
      </c>
      <c r="H413" s="44">
        <v>525</v>
      </c>
      <c r="I413" s="43" t="s">
        <v>156</v>
      </c>
      <c r="J413" s="44">
        <v>10.7</v>
      </c>
      <c r="K413" s="44">
        <v>2.14</v>
      </c>
    </row>
    <row r="414" spans="1:11" ht="65.25" x14ac:dyDescent="0.2">
      <c r="A414" s="39" t="s">
        <v>990</v>
      </c>
      <c r="B414" s="40" t="s">
        <v>110</v>
      </c>
      <c r="C414" s="41" t="s">
        <v>111</v>
      </c>
      <c r="D414" s="45" t="s">
        <v>158</v>
      </c>
      <c r="E414" s="43">
        <v>44893.77</v>
      </c>
      <c r="F414" s="44"/>
      <c r="G414" s="44">
        <v>1015</v>
      </c>
      <c r="H414" s="44"/>
      <c r="I414" s="44"/>
      <c r="J414" s="44"/>
      <c r="K414" s="44"/>
    </row>
    <row r="415" spans="1:11" ht="84.75" x14ac:dyDescent="0.2">
      <c r="A415" s="39" t="s">
        <v>991</v>
      </c>
      <c r="B415" s="40" t="s">
        <v>114</v>
      </c>
      <c r="C415" s="41" t="s">
        <v>253</v>
      </c>
      <c r="D415" s="42">
        <v>2</v>
      </c>
      <c r="E415" s="43" t="s">
        <v>116</v>
      </c>
      <c r="F415" s="44"/>
      <c r="G415" s="44">
        <v>815</v>
      </c>
      <c r="H415" s="44">
        <v>815</v>
      </c>
      <c r="I415" s="44"/>
      <c r="J415" s="44">
        <v>1.22</v>
      </c>
      <c r="K415" s="44">
        <v>2.44</v>
      </c>
    </row>
    <row r="416" spans="1:11" ht="84.75" x14ac:dyDescent="0.2">
      <c r="A416" s="39" t="s">
        <v>992</v>
      </c>
      <c r="B416" s="40" t="s">
        <v>62</v>
      </c>
      <c r="C416" s="41" t="s">
        <v>63</v>
      </c>
      <c r="D416" s="45" t="s">
        <v>64</v>
      </c>
      <c r="E416" s="43" t="s">
        <v>65</v>
      </c>
      <c r="F416" s="44"/>
      <c r="G416" s="44">
        <v>155</v>
      </c>
      <c r="H416" s="44">
        <v>152</v>
      </c>
      <c r="I416" s="44"/>
      <c r="J416" s="44">
        <v>15.12</v>
      </c>
      <c r="K416" s="44">
        <v>0.6</v>
      </c>
    </row>
    <row r="417" spans="1:11" ht="45.75" x14ac:dyDescent="0.2">
      <c r="A417" s="46" t="s">
        <v>993</v>
      </c>
      <c r="B417" s="47"/>
      <c r="C417" s="48" t="s">
        <v>119</v>
      </c>
      <c r="D417" s="49">
        <v>4</v>
      </c>
      <c r="E417" s="50" t="s">
        <v>120</v>
      </c>
      <c r="F417" s="44"/>
      <c r="G417" s="51">
        <v>2708</v>
      </c>
      <c r="H417" s="44"/>
      <c r="I417" s="44"/>
      <c r="J417" s="44"/>
      <c r="K417" s="44"/>
    </row>
    <row r="418" spans="1:11" ht="27.95" customHeight="1" x14ac:dyDescent="0.2">
      <c r="A418" s="197" t="s">
        <v>994</v>
      </c>
      <c r="B418" s="198"/>
      <c r="C418" s="198"/>
      <c r="D418" s="198"/>
      <c r="E418" s="198"/>
      <c r="F418" s="198"/>
      <c r="G418" s="198"/>
      <c r="H418" s="198"/>
      <c r="I418" s="198"/>
      <c r="J418" s="198"/>
      <c r="K418" s="198"/>
    </row>
    <row r="419" spans="1:11" ht="84.75" x14ac:dyDescent="0.2">
      <c r="A419" s="39" t="s">
        <v>995</v>
      </c>
      <c r="B419" s="40" t="s">
        <v>62</v>
      </c>
      <c r="C419" s="41" t="s">
        <v>63</v>
      </c>
      <c r="D419" s="45" t="s">
        <v>64</v>
      </c>
      <c r="E419" s="43" t="s">
        <v>65</v>
      </c>
      <c r="F419" s="44"/>
      <c r="G419" s="44">
        <v>155</v>
      </c>
      <c r="H419" s="44">
        <v>152</v>
      </c>
      <c r="I419" s="44"/>
      <c r="J419" s="44">
        <v>15.12</v>
      </c>
      <c r="K419" s="44">
        <v>0.6</v>
      </c>
    </row>
    <row r="420" spans="1:11" ht="33.75" x14ac:dyDescent="0.2">
      <c r="A420" s="46" t="s">
        <v>996</v>
      </c>
      <c r="B420" s="47"/>
      <c r="C420" s="48" t="s">
        <v>67</v>
      </c>
      <c r="D420" s="49">
        <v>4</v>
      </c>
      <c r="E420" s="50" t="s">
        <v>68</v>
      </c>
      <c r="F420" s="44"/>
      <c r="G420" s="51">
        <v>1013</v>
      </c>
      <c r="H420" s="44"/>
      <c r="I420" s="44"/>
      <c r="J420" s="44"/>
      <c r="K420" s="44"/>
    </row>
    <row r="421" spans="1:11" ht="120.75" x14ac:dyDescent="0.2">
      <c r="A421" s="39" t="s">
        <v>997</v>
      </c>
      <c r="B421" s="40" t="s">
        <v>70</v>
      </c>
      <c r="C421" s="41" t="s">
        <v>998</v>
      </c>
      <c r="D421" s="45" t="s">
        <v>999</v>
      </c>
      <c r="E421" s="43" t="s">
        <v>73</v>
      </c>
      <c r="F421" s="43" t="s">
        <v>74</v>
      </c>
      <c r="G421" s="44">
        <v>6930</v>
      </c>
      <c r="H421" s="44">
        <v>1619</v>
      </c>
      <c r="I421" s="43" t="s">
        <v>1000</v>
      </c>
      <c r="J421" s="44">
        <v>65.239999999999995</v>
      </c>
      <c r="K421" s="44">
        <v>6.52</v>
      </c>
    </row>
    <row r="422" spans="1:11" ht="89.25" x14ac:dyDescent="0.2">
      <c r="A422" s="39" t="s">
        <v>1001</v>
      </c>
      <c r="B422" s="40" t="s">
        <v>138</v>
      </c>
      <c r="C422" s="41" t="s">
        <v>139</v>
      </c>
      <c r="D422" s="45" t="s">
        <v>1002</v>
      </c>
      <c r="E422" s="43">
        <v>160043.35999999999</v>
      </c>
      <c r="F422" s="44"/>
      <c r="G422" s="44">
        <v>16805</v>
      </c>
      <c r="H422" s="44"/>
      <c r="I422" s="44"/>
      <c r="J422" s="44"/>
      <c r="K422" s="44"/>
    </row>
    <row r="423" spans="1:11" ht="84.75" x14ac:dyDescent="0.2">
      <c r="A423" s="39" t="s">
        <v>1003</v>
      </c>
      <c r="B423" s="40" t="s">
        <v>82</v>
      </c>
      <c r="C423" s="41" t="s">
        <v>1004</v>
      </c>
      <c r="D423" s="45" t="s">
        <v>1005</v>
      </c>
      <c r="E423" s="43" t="s">
        <v>84</v>
      </c>
      <c r="F423" s="43" t="s">
        <v>85</v>
      </c>
      <c r="G423" s="44">
        <v>75</v>
      </c>
      <c r="H423" s="44">
        <v>40</v>
      </c>
      <c r="I423" s="43" t="s">
        <v>1006</v>
      </c>
      <c r="J423" s="44">
        <v>3</v>
      </c>
      <c r="K423" s="44">
        <v>0.16</v>
      </c>
    </row>
    <row r="424" spans="1:11" ht="96.75" x14ac:dyDescent="0.2">
      <c r="A424" s="39" t="s">
        <v>1007</v>
      </c>
      <c r="B424" s="40" t="s">
        <v>88</v>
      </c>
      <c r="C424" s="41" t="s">
        <v>89</v>
      </c>
      <c r="D424" s="45" t="s">
        <v>90</v>
      </c>
      <c r="E424" s="43" t="s">
        <v>91</v>
      </c>
      <c r="F424" s="43" t="s">
        <v>92</v>
      </c>
      <c r="G424" s="44">
        <v>574</v>
      </c>
      <c r="H424" s="44">
        <v>345</v>
      </c>
      <c r="I424" s="43" t="s">
        <v>93</v>
      </c>
      <c r="J424" s="44">
        <v>20.100000000000001</v>
      </c>
      <c r="K424" s="44">
        <v>1.41</v>
      </c>
    </row>
    <row r="425" spans="1:11" ht="77.25" x14ac:dyDescent="0.2">
      <c r="A425" s="39" t="s">
        <v>1008</v>
      </c>
      <c r="B425" s="40" t="s">
        <v>95</v>
      </c>
      <c r="C425" s="41" t="s">
        <v>96</v>
      </c>
      <c r="D425" s="45" t="s">
        <v>97</v>
      </c>
      <c r="E425" s="43">
        <v>43775.18</v>
      </c>
      <c r="F425" s="44"/>
      <c r="G425" s="44">
        <v>121</v>
      </c>
      <c r="H425" s="44"/>
      <c r="I425" s="44"/>
      <c r="J425" s="44"/>
      <c r="K425" s="44"/>
    </row>
    <row r="426" spans="1:11" ht="65.25" x14ac:dyDescent="0.2">
      <c r="A426" s="39" t="s">
        <v>1009</v>
      </c>
      <c r="B426" s="40" t="s">
        <v>99</v>
      </c>
      <c r="C426" s="41" t="s">
        <v>100</v>
      </c>
      <c r="D426" s="45" t="s">
        <v>101</v>
      </c>
      <c r="E426" s="43">
        <v>19545.330000000002</v>
      </c>
      <c r="F426" s="44"/>
      <c r="G426" s="44">
        <v>195</v>
      </c>
      <c r="H426" s="44"/>
      <c r="I426" s="44"/>
      <c r="J426" s="44"/>
      <c r="K426" s="44"/>
    </row>
    <row r="427" spans="1:11" ht="84.75" x14ac:dyDescent="0.2">
      <c r="A427" s="39" t="s">
        <v>1010</v>
      </c>
      <c r="B427" s="40" t="s">
        <v>103</v>
      </c>
      <c r="C427" s="41" t="s">
        <v>104</v>
      </c>
      <c r="D427" s="45" t="s">
        <v>105</v>
      </c>
      <c r="E427" s="43" t="s">
        <v>106</v>
      </c>
      <c r="F427" s="43" t="s">
        <v>107</v>
      </c>
      <c r="G427" s="44">
        <v>385</v>
      </c>
      <c r="H427" s="44">
        <v>262</v>
      </c>
      <c r="I427" s="43" t="s">
        <v>108</v>
      </c>
      <c r="J427" s="44">
        <v>10.7</v>
      </c>
      <c r="K427" s="44">
        <v>1.07</v>
      </c>
    </row>
    <row r="428" spans="1:11" ht="65.25" x14ac:dyDescent="0.2">
      <c r="A428" s="39" t="s">
        <v>1011</v>
      </c>
      <c r="B428" s="40" t="s">
        <v>110</v>
      </c>
      <c r="C428" s="41" t="s">
        <v>111</v>
      </c>
      <c r="D428" s="45" t="s">
        <v>112</v>
      </c>
      <c r="E428" s="43">
        <v>44893.77</v>
      </c>
      <c r="F428" s="44"/>
      <c r="G428" s="44">
        <v>508</v>
      </c>
      <c r="H428" s="44"/>
      <c r="I428" s="44"/>
      <c r="J428" s="44"/>
      <c r="K428" s="44"/>
    </row>
    <row r="429" spans="1:11" ht="84.75" x14ac:dyDescent="0.2">
      <c r="A429" s="39" t="s">
        <v>1012</v>
      </c>
      <c r="B429" s="40" t="s">
        <v>114</v>
      </c>
      <c r="C429" s="41" t="s">
        <v>115</v>
      </c>
      <c r="D429" s="42">
        <v>1</v>
      </c>
      <c r="E429" s="43" t="s">
        <v>116</v>
      </c>
      <c r="F429" s="44"/>
      <c r="G429" s="44">
        <v>408</v>
      </c>
      <c r="H429" s="44">
        <v>408</v>
      </c>
      <c r="I429" s="44"/>
      <c r="J429" s="44">
        <v>1.22</v>
      </c>
      <c r="K429" s="44">
        <v>1.22</v>
      </c>
    </row>
    <row r="430" spans="1:11" ht="84.75" x14ac:dyDescent="0.2">
      <c r="A430" s="39" t="s">
        <v>1013</v>
      </c>
      <c r="B430" s="40" t="s">
        <v>62</v>
      </c>
      <c r="C430" s="41" t="s">
        <v>63</v>
      </c>
      <c r="D430" s="45" t="s">
        <v>64</v>
      </c>
      <c r="E430" s="43" t="s">
        <v>65</v>
      </c>
      <c r="F430" s="44"/>
      <c r="G430" s="44">
        <v>155</v>
      </c>
      <c r="H430" s="44">
        <v>152</v>
      </c>
      <c r="I430" s="44"/>
      <c r="J430" s="44">
        <v>15.12</v>
      </c>
      <c r="K430" s="44">
        <v>0.6</v>
      </c>
    </row>
    <row r="431" spans="1:11" ht="45.75" x14ac:dyDescent="0.2">
      <c r="A431" s="46" t="s">
        <v>1014</v>
      </c>
      <c r="B431" s="47"/>
      <c r="C431" s="48" t="s">
        <v>119</v>
      </c>
      <c r="D431" s="49">
        <v>4</v>
      </c>
      <c r="E431" s="50" t="s">
        <v>120</v>
      </c>
      <c r="F431" s="44"/>
      <c r="G431" s="51">
        <v>2708</v>
      </c>
      <c r="H431" s="44"/>
      <c r="I431" s="44"/>
      <c r="J431" s="44"/>
      <c r="K431" s="44"/>
    </row>
    <row r="432" spans="1:11" ht="19.149999999999999" customHeight="1" x14ac:dyDescent="0.2">
      <c r="A432" s="199" t="s">
        <v>923</v>
      </c>
      <c r="B432" s="198"/>
      <c r="C432" s="198"/>
      <c r="D432" s="198"/>
      <c r="E432" s="198"/>
      <c r="F432" s="198"/>
      <c r="G432" s="198"/>
      <c r="H432" s="198"/>
      <c r="I432" s="198"/>
      <c r="J432" s="198"/>
      <c r="K432" s="198"/>
    </row>
    <row r="433" spans="1:11" ht="96.75" x14ac:dyDescent="0.2">
      <c r="A433" s="39" t="s">
        <v>1015</v>
      </c>
      <c r="B433" s="40" t="s">
        <v>925</v>
      </c>
      <c r="C433" s="41" t="s">
        <v>1016</v>
      </c>
      <c r="D433" s="42">
        <v>10</v>
      </c>
      <c r="E433" s="43" t="s">
        <v>927</v>
      </c>
      <c r="F433" s="44"/>
      <c r="G433" s="44">
        <v>2432</v>
      </c>
      <c r="H433" s="44">
        <v>2432</v>
      </c>
      <c r="I433" s="44"/>
      <c r="J433" s="44">
        <v>0.84</v>
      </c>
      <c r="K433" s="44">
        <v>8.4</v>
      </c>
    </row>
    <row r="434" spans="1:11" ht="84.75" x14ac:dyDescent="0.2">
      <c r="A434" s="39" t="s">
        <v>1017</v>
      </c>
      <c r="B434" s="40" t="s">
        <v>284</v>
      </c>
      <c r="C434" s="41" t="s">
        <v>285</v>
      </c>
      <c r="D434" s="42">
        <v>4</v>
      </c>
      <c r="E434" s="43">
        <v>515.16999999999996</v>
      </c>
      <c r="F434" s="43" t="s">
        <v>286</v>
      </c>
      <c r="G434" s="44">
        <v>2061</v>
      </c>
      <c r="H434" s="44"/>
      <c r="I434" s="43" t="s">
        <v>287</v>
      </c>
      <c r="J434" s="44"/>
      <c r="K434" s="44"/>
    </row>
    <row r="435" spans="1:11" ht="27.95" customHeight="1" x14ac:dyDescent="0.2">
      <c r="A435" s="197" t="s">
        <v>1018</v>
      </c>
      <c r="B435" s="198"/>
      <c r="C435" s="198"/>
      <c r="D435" s="198"/>
      <c r="E435" s="198"/>
      <c r="F435" s="198"/>
      <c r="G435" s="198"/>
      <c r="H435" s="198"/>
      <c r="I435" s="198"/>
      <c r="J435" s="198"/>
      <c r="K435" s="198"/>
    </row>
    <row r="436" spans="1:11" ht="72.75" x14ac:dyDescent="0.2">
      <c r="A436" s="39" t="s">
        <v>1019</v>
      </c>
      <c r="B436" s="40" t="s">
        <v>593</v>
      </c>
      <c r="C436" s="41" t="s">
        <v>1020</v>
      </c>
      <c r="D436" s="42">
        <v>1</v>
      </c>
      <c r="E436" s="43" t="s">
        <v>638</v>
      </c>
      <c r="F436" s="44"/>
      <c r="G436" s="44">
        <v>298</v>
      </c>
      <c r="H436" s="44">
        <v>290</v>
      </c>
      <c r="I436" s="44"/>
      <c r="J436" s="44">
        <v>1.1200000000000001</v>
      </c>
      <c r="K436" s="44">
        <v>1.1200000000000001</v>
      </c>
    </row>
    <row r="437" spans="1:11" ht="45.75" x14ac:dyDescent="0.2">
      <c r="A437" s="46" t="s">
        <v>1021</v>
      </c>
      <c r="B437" s="47"/>
      <c r="C437" s="48" t="s">
        <v>1022</v>
      </c>
      <c r="D437" s="49">
        <v>1</v>
      </c>
      <c r="E437" s="50" t="s">
        <v>1023</v>
      </c>
      <c r="F437" s="44"/>
      <c r="G437" s="51">
        <v>2163</v>
      </c>
      <c r="H437" s="44"/>
      <c r="I437" s="44"/>
      <c r="J437" s="44"/>
      <c r="K437" s="44"/>
    </row>
    <row r="438" spans="1:11" ht="120.75" x14ac:dyDescent="0.2">
      <c r="A438" s="39" t="s">
        <v>1024</v>
      </c>
      <c r="B438" s="40" t="s">
        <v>455</v>
      </c>
      <c r="C438" s="41" t="s">
        <v>456</v>
      </c>
      <c r="D438" s="42">
        <v>1</v>
      </c>
      <c r="E438" s="43" t="s">
        <v>457</v>
      </c>
      <c r="F438" s="44"/>
      <c r="G438" s="44">
        <v>662</v>
      </c>
      <c r="H438" s="44">
        <v>662</v>
      </c>
      <c r="I438" s="44"/>
      <c r="J438" s="44">
        <v>2.7</v>
      </c>
      <c r="K438" s="44">
        <v>2.7</v>
      </c>
    </row>
    <row r="439" spans="1:11" ht="27.95" customHeight="1" x14ac:dyDescent="0.2">
      <c r="A439" s="197" t="s">
        <v>1025</v>
      </c>
      <c r="B439" s="198"/>
      <c r="C439" s="198"/>
      <c r="D439" s="198"/>
      <c r="E439" s="198"/>
      <c r="F439" s="198"/>
      <c r="G439" s="198"/>
      <c r="H439" s="198"/>
      <c r="I439" s="198"/>
      <c r="J439" s="198"/>
      <c r="K439" s="198"/>
    </row>
    <row r="440" spans="1:11" ht="72.75" x14ac:dyDescent="0.2">
      <c r="A440" s="39" t="s">
        <v>1026</v>
      </c>
      <c r="B440" s="40" t="s">
        <v>194</v>
      </c>
      <c r="C440" s="41" t="s">
        <v>1027</v>
      </c>
      <c r="D440" s="42">
        <v>1</v>
      </c>
      <c r="E440" s="43" t="s">
        <v>258</v>
      </c>
      <c r="F440" s="43" t="s">
        <v>259</v>
      </c>
      <c r="G440" s="44">
        <v>246</v>
      </c>
      <c r="H440" s="44">
        <v>98</v>
      </c>
      <c r="I440" s="43" t="s">
        <v>260</v>
      </c>
      <c r="J440" s="44">
        <v>0.41</v>
      </c>
      <c r="K440" s="44">
        <v>0.41</v>
      </c>
    </row>
    <row r="441" spans="1:11" ht="53.25" x14ac:dyDescent="0.2">
      <c r="A441" s="39" t="s">
        <v>1028</v>
      </c>
      <c r="B441" s="40" t="s">
        <v>262</v>
      </c>
      <c r="C441" s="41" t="s">
        <v>331</v>
      </c>
      <c r="D441" s="45" t="s">
        <v>332</v>
      </c>
      <c r="E441" s="43">
        <v>75505.52</v>
      </c>
      <c r="F441" s="44"/>
      <c r="G441" s="44">
        <v>1420</v>
      </c>
      <c r="H441" s="44"/>
      <c r="I441" s="44"/>
      <c r="J441" s="44"/>
      <c r="K441" s="44"/>
    </row>
    <row r="442" spans="1:11" ht="96.75" x14ac:dyDescent="0.2">
      <c r="A442" s="39" t="s">
        <v>1029</v>
      </c>
      <c r="B442" s="40" t="s">
        <v>45</v>
      </c>
      <c r="C442" s="41" t="s">
        <v>1030</v>
      </c>
      <c r="D442" s="42">
        <v>1</v>
      </c>
      <c r="E442" s="43" t="s">
        <v>47</v>
      </c>
      <c r="F442" s="43" t="s">
        <v>48</v>
      </c>
      <c r="G442" s="44">
        <v>4260</v>
      </c>
      <c r="H442" s="44">
        <v>1826</v>
      </c>
      <c r="I442" s="43" t="s">
        <v>49</v>
      </c>
      <c r="J442" s="44">
        <v>7.9</v>
      </c>
      <c r="K442" s="44">
        <v>7.9</v>
      </c>
    </row>
    <row r="443" spans="1:11" ht="77.25" x14ac:dyDescent="0.2">
      <c r="A443" s="39" t="s">
        <v>1031</v>
      </c>
      <c r="B443" s="40" t="s">
        <v>567</v>
      </c>
      <c r="C443" s="41" t="s">
        <v>568</v>
      </c>
      <c r="D443" s="45" t="s">
        <v>53</v>
      </c>
      <c r="E443" s="43">
        <v>16720.900000000001</v>
      </c>
      <c r="F443" s="44"/>
      <c r="G443" s="44">
        <v>33442</v>
      </c>
      <c r="H443" s="44"/>
      <c r="I443" s="44"/>
      <c r="J443" s="44"/>
      <c r="K443" s="44"/>
    </row>
    <row r="444" spans="1:11" ht="33.75" x14ac:dyDescent="0.2">
      <c r="A444" s="46" t="s">
        <v>1032</v>
      </c>
      <c r="B444" s="47"/>
      <c r="C444" s="48" t="s">
        <v>694</v>
      </c>
      <c r="D444" s="49">
        <v>1</v>
      </c>
      <c r="E444" s="50" t="s">
        <v>696</v>
      </c>
      <c r="F444" s="44"/>
      <c r="G444" s="51">
        <v>760</v>
      </c>
      <c r="H444" s="44"/>
      <c r="I444" s="44"/>
      <c r="J444" s="44"/>
      <c r="K444" s="44"/>
    </row>
    <row r="445" spans="1:11" ht="53.25" x14ac:dyDescent="0.2">
      <c r="A445" s="39" t="s">
        <v>1033</v>
      </c>
      <c r="B445" s="40" t="s">
        <v>262</v>
      </c>
      <c r="C445" s="41" t="s">
        <v>331</v>
      </c>
      <c r="D445" s="45" t="s">
        <v>1034</v>
      </c>
      <c r="E445" s="43">
        <v>75505.52</v>
      </c>
      <c r="F445" s="44"/>
      <c r="G445" s="44">
        <v>1925</v>
      </c>
      <c r="H445" s="44"/>
      <c r="I445" s="44"/>
      <c r="J445" s="44"/>
      <c r="K445" s="44"/>
    </row>
    <row r="446" spans="1:11" ht="84.75" x14ac:dyDescent="0.2">
      <c r="A446" s="39" t="s">
        <v>1035</v>
      </c>
      <c r="B446" s="40" t="s">
        <v>62</v>
      </c>
      <c r="C446" s="41" t="s">
        <v>1036</v>
      </c>
      <c r="D446" s="45" t="s">
        <v>1037</v>
      </c>
      <c r="E446" s="43" t="s">
        <v>336</v>
      </c>
      <c r="F446" s="44"/>
      <c r="G446" s="44">
        <v>244</v>
      </c>
      <c r="H446" s="44">
        <v>239</v>
      </c>
      <c r="I446" s="44"/>
      <c r="J446" s="44">
        <v>15.875999999999999</v>
      </c>
      <c r="K446" s="44">
        <v>0.95</v>
      </c>
    </row>
    <row r="447" spans="1:11" ht="33.75" x14ac:dyDescent="0.2">
      <c r="A447" s="46" t="s">
        <v>1038</v>
      </c>
      <c r="B447" s="47"/>
      <c r="C447" s="48" t="s">
        <v>338</v>
      </c>
      <c r="D447" s="52" t="s">
        <v>356</v>
      </c>
      <c r="E447" s="50" t="s">
        <v>339</v>
      </c>
      <c r="F447" s="44"/>
      <c r="G447" s="51">
        <v>5654</v>
      </c>
      <c r="H447" s="44"/>
      <c r="I447" s="44"/>
      <c r="J447" s="44"/>
      <c r="K447" s="44"/>
    </row>
    <row r="448" spans="1:11" ht="96.75" x14ac:dyDescent="0.2">
      <c r="A448" s="39" t="s">
        <v>1039</v>
      </c>
      <c r="B448" s="40" t="s">
        <v>341</v>
      </c>
      <c r="C448" s="41" t="s">
        <v>1040</v>
      </c>
      <c r="D448" s="45" t="s">
        <v>343</v>
      </c>
      <c r="E448" s="43" t="s">
        <v>344</v>
      </c>
      <c r="F448" s="43" t="s">
        <v>345</v>
      </c>
      <c r="G448" s="44">
        <v>251</v>
      </c>
      <c r="H448" s="44">
        <v>119</v>
      </c>
      <c r="I448" s="43" t="s">
        <v>346</v>
      </c>
      <c r="J448" s="44">
        <v>48.94</v>
      </c>
      <c r="K448" s="44">
        <v>0.49</v>
      </c>
    </row>
    <row r="449" spans="1:11" ht="89.25" x14ac:dyDescent="0.2">
      <c r="A449" s="39" t="s">
        <v>1041</v>
      </c>
      <c r="B449" s="40" t="s">
        <v>1042</v>
      </c>
      <c r="C449" s="41" t="s">
        <v>1043</v>
      </c>
      <c r="D449" s="45" t="s">
        <v>350</v>
      </c>
      <c r="E449" s="43">
        <v>59652.32</v>
      </c>
      <c r="F449" s="44"/>
      <c r="G449" s="44">
        <v>1849</v>
      </c>
      <c r="H449" s="44"/>
      <c r="I449" s="44"/>
      <c r="J449" s="44"/>
      <c r="K449" s="44"/>
    </row>
    <row r="450" spans="1:11" ht="33.75" x14ac:dyDescent="0.2">
      <c r="A450" s="46" t="s">
        <v>1044</v>
      </c>
      <c r="B450" s="47"/>
      <c r="C450" s="48" t="s">
        <v>352</v>
      </c>
      <c r="D450" s="49">
        <v>3</v>
      </c>
      <c r="E450" s="50" t="s">
        <v>353</v>
      </c>
      <c r="F450" s="44"/>
      <c r="G450" s="51">
        <v>1270</v>
      </c>
      <c r="H450" s="44"/>
      <c r="I450" s="44"/>
      <c r="J450" s="44"/>
      <c r="K450" s="44"/>
    </row>
    <row r="451" spans="1:11" ht="33.75" x14ac:dyDescent="0.2">
      <c r="A451" s="46" t="s">
        <v>1045</v>
      </c>
      <c r="B451" s="47"/>
      <c r="C451" s="48" t="s">
        <v>355</v>
      </c>
      <c r="D451" s="52" t="s">
        <v>356</v>
      </c>
      <c r="E451" s="50" t="s">
        <v>357</v>
      </c>
      <c r="F451" s="44"/>
      <c r="G451" s="51">
        <v>415</v>
      </c>
      <c r="H451" s="44"/>
      <c r="I451" s="44"/>
      <c r="J451" s="44"/>
      <c r="K451" s="44"/>
    </row>
    <row r="452" spans="1:11" ht="33.75" x14ac:dyDescent="0.2">
      <c r="A452" s="46" t="s">
        <v>1046</v>
      </c>
      <c r="B452" s="47"/>
      <c r="C452" s="48" t="s">
        <v>359</v>
      </c>
      <c r="D452" s="49">
        <v>3</v>
      </c>
      <c r="E452" s="50" t="s">
        <v>360</v>
      </c>
      <c r="F452" s="44"/>
      <c r="G452" s="51">
        <v>1962</v>
      </c>
      <c r="H452" s="44"/>
      <c r="I452" s="44"/>
      <c r="J452" s="44"/>
      <c r="K452" s="44"/>
    </row>
    <row r="453" spans="1:11" ht="53.25" x14ac:dyDescent="0.2">
      <c r="A453" s="39" t="s">
        <v>1047</v>
      </c>
      <c r="B453" s="40" t="s">
        <v>362</v>
      </c>
      <c r="C453" s="41" t="s">
        <v>363</v>
      </c>
      <c r="D453" s="42">
        <v>3</v>
      </c>
      <c r="E453" s="43">
        <v>550.95000000000005</v>
      </c>
      <c r="F453" s="44"/>
      <c r="G453" s="44">
        <v>1653</v>
      </c>
      <c r="H453" s="44"/>
      <c r="I453" s="44"/>
      <c r="J453" s="44"/>
      <c r="K453" s="44"/>
    </row>
    <row r="454" spans="1:11" ht="53.25" x14ac:dyDescent="0.2">
      <c r="A454" s="39" t="s">
        <v>1048</v>
      </c>
      <c r="B454" s="40" t="s">
        <v>365</v>
      </c>
      <c r="C454" s="41" t="s">
        <v>366</v>
      </c>
      <c r="D454" s="42">
        <v>3</v>
      </c>
      <c r="E454" s="43">
        <v>132.77000000000001</v>
      </c>
      <c r="F454" s="44"/>
      <c r="G454" s="44">
        <v>398</v>
      </c>
      <c r="H454" s="44"/>
      <c r="I454" s="44"/>
      <c r="J454" s="44"/>
      <c r="K454" s="44"/>
    </row>
    <row r="455" spans="1:11" ht="96.75" x14ac:dyDescent="0.2">
      <c r="A455" s="39" t="s">
        <v>1049</v>
      </c>
      <c r="B455" s="40" t="s">
        <v>381</v>
      </c>
      <c r="C455" s="41" t="s">
        <v>1050</v>
      </c>
      <c r="D455" s="45" t="s">
        <v>1051</v>
      </c>
      <c r="E455" s="43" t="s">
        <v>384</v>
      </c>
      <c r="F455" s="43" t="s">
        <v>385</v>
      </c>
      <c r="G455" s="44">
        <v>1112</v>
      </c>
      <c r="H455" s="44">
        <v>836</v>
      </c>
      <c r="I455" s="43" t="s">
        <v>1052</v>
      </c>
      <c r="J455" s="44">
        <v>21.3</v>
      </c>
      <c r="K455" s="44">
        <v>3.41</v>
      </c>
    </row>
    <row r="456" spans="1:11" ht="77.25" x14ac:dyDescent="0.2">
      <c r="A456" s="39" t="s">
        <v>1053</v>
      </c>
      <c r="B456" s="40" t="s">
        <v>388</v>
      </c>
      <c r="C456" s="41" t="s">
        <v>389</v>
      </c>
      <c r="D456" s="45" t="s">
        <v>1054</v>
      </c>
      <c r="E456" s="43">
        <v>42258.48</v>
      </c>
      <c r="F456" s="44"/>
      <c r="G456" s="44">
        <v>416</v>
      </c>
      <c r="H456" s="44"/>
      <c r="I456" s="44"/>
      <c r="J456" s="44"/>
      <c r="K456" s="44"/>
    </row>
    <row r="457" spans="1:11" ht="84.75" x14ac:dyDescent="0.2">
      <c r="A457" s="39" t="s">
        <v>1055</v>
      </c>
      <c r="B457" s="40" t="s">
        <v>103</v>
      </c>
      <c r="C457" s="41" t="s">
        <v>1056</v>
      </c>
      <c r="D457" s="45" t="s">
        <v>1057</v>
      </c>
      <c r="E457" s="43" t="s">
        <v>106</v>
      </c>
      <c r="F457" s="43" t="s">
        <v>107</v>
      </c>
      <c r="G457" s="44">
        <v>385</v>
      </c>
      <c r="H457" s="44">
        <v>262</v>
      </c>
      <c r="I457" s="43" t="s">
        <v>108</v>
      </c>
      <c r="J457" s="44">
        <v>10.7</v>
      </c>
      <c r="K457" s="44">
        <v>1.07</v>
      </c>
    </row>
    <row r="458" spans="1:11" ht="65.25" x14ac:dyDescent="0.2">
      <c r="A458" s="39" t="s">
        <v>1058</v>
      </c>
      <c r="B458" s="40" t="s">
        <v>110</v>
      </c>
      <c r="C458" s="41" t="s">
        <v>111</v>
      </c>
      <c r="D458" s="45" t="s">
        <v>1059</v>
      </c>
      <c r="E458" s="43">
        <v>44893.77</v>
      </c>
      <c r="F458" s="44"/>
      <c r="G458" s="44">
        <v>508</v>
      </c>
      <c r="H458" s="44"/>
      <c r="I458" s="44"/>
      <c r="J458" s="44"/>
      <c r="K458" s="44"/>
    </row>
    <row r="459" spans="1:11" ht="84.75" x14ac:dyDescent="0.2">
      <c r="A459" s="39" t="s">
        <v>1060</v>
      </c>
      <c r="B459" s="40" t="s">
        <v>114</v>
      </c>
      <c r="C459" s="41" t="s">
        <v>1061</v>
      </c>
      <c r="D459" s="42">
        <v>1</v>
      </c>
      <c r="E459" s="43" t="s">
        <v>116</v>
      </c>
      <c r="F459" s="44"/>
      <c r="G459" s="44">
        <v>408</v>
      </c>
      <c r="H459" s="44">
        <v>408</v>
      </c>
      <c r="I459" s="44"/>
      <c r="J459" s="44">
        <v>1.22</v>
      </c>
      <c r="K459" s="44">
        <v>1.22</v>
      </c>
    </row>
    <row r="460" spans="1:11" ht="84.75" x14ac:dyDescent="0.2">
      <c r="A460" s="39" t="s">
        <v>1062</v>
      </c>
      <c r="B460" s="40" t="s">
        <v>368</v>
      </c>
      <c r="C460" s="41" t="s">
        <v>1063</v>
      </c>
      <c r="D460" s="42">
        <v>2</v>
      </c>
      <c r="E460" s="43" t="s">
        <v>370</v>
      </c>
      <c r="F460" s="43" t="s">
        <v>371</v>
      </c>
      <c r="G460" s="44">
        <v>5969</v>
      </c>
      <c r="H460" s="44">
        <v>4247</v>
      </c>
      <c r="I460" s="43" t="s">
        <v>741</v>
      </c>
      <c r="J460" s="44">
        <v>8.09</v>
      </c>
      <c r="K460" s="44">
        <v>16.18</v>
      </c>
    </row>
    <row r="461" spans="1:11" ht="89.25" x14ac:dyDescent="0.2">
      <c r="A461" s="39" t="s">
        <v>1064</v>
      </c>
      <c r="B461" s="40" t="s">
        <v>374</v>
      </c>
      <c r="C461" s="41" t="s">
        <v>375</v>
      </c>
      <c r="D461" s="45" t="s">
        <v>743</v>
      </c>
      <c r="E461" s="43">
        <v>68875</v>
      </c>
      <c r="F461" s="44"/>
      <c r="G461" s="44">
        <v>7441</v>
      </c>
      <c r="H461" s="44"/>
      <c r="I461" s="44"/>
      <c r="J461" s="44"/>
      <c r="K461" s="44"/>
    </row>
    <row r="462" spans="1:11" ht="45.75" x14ac:dyDescent="0.2">
      <c r="A462" s="46" t="s">
        <v>1065</v>
      </c>
      <c r="B462" s="47"/>
      <c r="C462" s="48" t="s">
        <v>378</v>
      </c>
      <c r="D462" s="49">
        <v>2</v>
      </c>
      <c r="E462" s="50" t="s">
        <v>379</v>
      </c>
      <c r="F462" s="44"/>
      <c r="G462" s="51">
        <v>20752</v>
      </c>
      <c r="H462" s="44"/>
      <c r="I462" s="44"/>
      <c r="J462" s="44"/>
      <c r="K462" s="44"/>
    </row>
    <row r="463" spans="1:11" ht="96.75" x14ac:dyDescent="0.2">
      <c r="A463" s="39" t="s">
        <v>1066</v>
      </c>
      <c r="B463" s="40" t="s">
        <v>381</v>
      </c>
      <c r="C463" s="41" t="s">
        <v>1067</v>
      </c>
      <c r="D463" s="45" t="s">
        <v>747</v>
      </c>
      <c r="E463" s="43" t="s">
        <v>384</v>
      </c>
      <c r="F463" s="43" t="s">
        <v>385</v>
      </c>
      <c r="G463" s="44">
        <v>1946</v>
      </c>
      <c r="H463" s="44">
        <v>1463</v>
      </c>
      <c r="I463" s="43" t="s">
        <v>748</v>
      </c>
      <c r="J463" s="44">
        <v>21.3</v>
      </c>
      <c r="K463" s="44">
        <v>5.96</v>
      </c>
    </row>
    <row r="464" spans="1:11" ht="77.25" x14ac:dyDescent="0.2">
      <c r="A464" s="39" t="s">
        <v>1068</v>
      </c>
      <c r="B464" s="40" t="s">
        <v>388</v>
      </c>
      <c r="C464" s="41" t="s">
        <v>389</v>
      </c>
      <c r="D464" s="45" t="s">
        <v>750</v>
      </c>
      <c r="E464" s="43">
        <v>42258.48</v>
      </c>
      <c r="F464" s="44"/>
      <c r="G464" s="44">
        <v>729</v>
      </c>
      <c r="H464" s="44"/>
      <c r="I464" s="44"/>
      <c r="J464" s="44"/>
      <c r="K464" s="44"/>
    </row>
    <row r="465" spans="1:11" ht="84.75" x14ac:dyDescent="0.2">
      <c r="A465" s="39" t="s">
        <v>1069</v>
      </c>
      <c r="B465" s="40" t="s">
        <v>392</v>
      </c>
      <c r="C465" s="41" t="s">
        <v>1070</v>
      </c>
      <c r="D465" s="45" t="s">
        <v>753</v>
      </c>
      <c r="E465" s="43" t="s">
        <v>395</v>
      </c>
      <c r="F465" s="43" t="s">
        <v>396</v>
      </c>
      <c r="G465" s="44">
        <v>1099</v>
      </c>
      <c r="H465" s="44">
        <v>733</v>
      </c>
      <c r="I465" s="43" t="s">
        <v>754</v>
      </c>
      <c r="J465" s="44">
        <v>16.600000000000001</v>
      </c>
      <c r="K465" s="44">
        <v>2.99</v>
      </c>
    </row>
    <row r="466" spans="1:11" ht="53.25" x14ac:dyDescent="0.2">
      <c r="A466" s="39" t="s">
        <v>1071</v>
      </c>
      <c r="B466" s="40" t="s">
        <v>399</v>
      </c>
      <c r="C466" s="41" t="s">
        <v>400</v>
      </c>
      <c r="D466" s="45" t="s">
        <v>756</v>
      </c>
      <c r="E466" s="43">
        <v>53196</v>
      </c>
      <c r="F466" s="44"/>
      <c r="G466" s="44">
        <v>1206</v>
      </c>
      <c r="H466" s="44"/>
      <c r="I466" s="44"/>
      <c r="J466" s="44"/>
      <c r="K466" s="44"/>
    </row>
    <row r="467" spans="1:11" ht="84.75" x14ac:dyDescent="0.2">
      <c r="A467" s="39" t="s">
        <v>1072</v>
      </c>
      <c r="B467" s="40" t="s">
        <v>103</v>
      </c>
      <c r="C467" s="41" t="s">
        <v>1073</v>
      </c>
      <c r="D467" s="45" t="s">
        <v>759</v>
      </c>
      <c r="E467" s="43" t="s">
        <v>106</v>
      </c>
      <c r="F467" s="43" t="s">
        <v>107</v>
      </c>
      <c r="G467" s="44">
        <v>2312</v>
      </c>
      <c r="H467" s="44">
        <v>1574</v>
      </c>
      <c r="I467" s="43" t="s">
        <v>760</v>
      </c>
      <c r="J467" s="44">
        <v>10.7</v>
      </c>
      <c r="K467" s="44">
        <v>6.42</v>
      </c>
    </row>
    <row r="468" spans="1:11" ht="65.25" x14ac:dyDescent="0.2">
      <c r="A468" s="39" t="s">
        <v>1074</v>
      </c>
      <c r="B468" s="40" t="s">
        <v>110</v>
      </c>
      <c r="C468" s="41" t="s">
        <v>111</v>
      </c>
      <c r="D468" s="45" t="s">
        <v>762</v>
      </c>
      <c r="E468" s="43">
        <v>44893.77</v>
      </c>
      <c r="F468" s="44"/>
      <c r="G468" s="44">
        <v>3046</v>
      </c>
      <c r="H468" s="44"/>
      <c r="I468" s="44"/>
      <c r="J468" s="44"/>
      <c r="K468" s="44"/>
    </row>
    <row r="469" spans="1:11" ht="84.75" x14ac:dyDescent="0.2">
      <c r="A469" s="39" t="s">
        <v>1075</v>
      </c>
      <c r="B469" s="40" t="s">
        <v>764</v>
      </c>
      <c r="C469" s="41" t="s">
        <v>1076</v>
      </c>
      <c r="D469" s="42">
        <v>1</v>
      </c>
      <c r="E469" s="43" t="s">
        <v>767</v>
      </c>
      <c r="F469" s="43" t="s">
        <v>768</v>
      </c>
      <c r="G469" s="44">
        <v>1755</v>
      </c>
      <c r="H469" s="44">
        <v>992</v>
      </c>
      <c r="I469" s="43" t="s">
        <v>1077</v>
      </c>
      <c r="J469" s="44">
        <v>4.29</v>
      </c>
      <c r="K469" s="44">
        <v>4.29</v>
      </c>
    </row>
    <row r="470" spans="1:11" ht="33.75" x14ac:dyDescent="0.2">
      <c r="A470" s="46" t="s">
        <v>1078</v>
      </c>
      <c r="B470" s="47"/>
      <c r="C470" s="48" t="s">
        <v>771</v>
      </c>
      <c r="D470" s="49">
        <v>3</v>
      </c>
      <c r="E470" s="50" t="s">
        <v>772</v>
      </c>
      <c r="F470" s="44"/>
      <c r="G470" s="51">
        <v>1865</v>
      </c>
      <c r="H470" s="44"/>
      <c r="I470" s="44"/>
      <c r="J470" s="44"/>
      <c r="K470" s="44"/>
    </row>
    <row r="471" spans="1:11" ht="19.149999999999999" customHeight="1" x14ac:dyDescent="0.2">
      <c r="A471" s="199" t="s">
        <v>449</v>
      </c>
      <c r="B471" s="198"/>
      <c r="C471" s="198"/>
      <c r="D471" s="198"/>
      <c r="E471" s="198"/>
      <c r="F471" s="198"/>
      <c r="G471" s="198"/>
      <c r="H471" s="198"/>
      <c r="I471" s="198"/>
      <c r="J471" s="198"/>
      <c r="K471" s="198"/>
    </row>
    <row r="472" spans="1:11" ht="84.75" x14ac:dyDescent="0.2">
      <c r="A472" s="39" t="s">
        <v>1079</v>
      </c>
      <c r="B472" s="40" t="s">
        <v>114</v>
      </c>
      <c r="C472" s="41" t="s">
        <v>1061</v>
      </c>
      <c r="D472" s="42">
        <v>1</v>
      </c>
      <c r="E472" s="43" t="s">
        <v>116</v>
      </c>
      <c r="F472" s="44"/>
      <c r="G472" s="44">
        <v>408</v>
      </c>
      <c r="H472" s="44">
        <v>408</v>
      </c>
      <c r="I472" s="44"/>
      <c r="J472" s="44">
        <v>1.22</v>
      </c>
      <c r="K472" s="44">
        <v>1.22</v>
      </c>
    </row>
    <row r="473" spans="1:11" ht="84.75" x14ac:dyDescent="0.2">
      <c r="A473" s="39" t="s">
        <v>1080</v>
      </c>
      <c r="B473" s="40" t="s">
        <v>459</v>
      </c>
      <c r="C473" s="41" t="s">
        <v>1081</v>
      </c>
      <c r="D473" s="42">
        <v>1</v>
      </c>
      <c r="E473" s="43" t="s">
        <v>461</v>
      </c>
      <c r="F473" s="44"/>
      <c r="G473" s="44">
        <v>541</v>
      </c>
      <c r="H473" s="44">
        <v>541</v>
      </c>
      <c r="I473" s="44"/>
      <c r="J473" s="44">
        <v>1.62</v>
      </c>
      <c r="K473" s="44">
        <v>1.62</v>
      </c>
    </row>
    <row r="474" spans="1:11" ht="19.149999999999999" customHeight="1" x14ac:dyDescent="0.2">
      <c r="A474" s="199" t="s">
        <v>788</v>
      </c>
      <c r="B474" s="198"/>
      <c r="C474" s="198"/>
      <c r="D474" s="198"/>
      <c r="E474" s="198"/>
      <c r="F474" s="198"/>
      <c r="G474" s="198"/>
      <c r="H474" s="198"/>
      <c r="I474" s="198"/>
      <c r="J474" s="198"/>
      <c r="K474" s="198"/>
    </row>
    <row r="475" spans="1:11" ht="96.75" x14ac:dyDescent="0.2">
      <c r="A475" s="39" t="s">
        <v>1082</v>
      </c>
      <c r="B475" s="40" t="s">
        <v>415</v>
      </c>
      <c r="C475" s="41" t="s">
        <v>1083</v>
      </c>
      <c r="D475" s="45" t="s">
        <v>791</v>
      </c>
      <c r="E475" s="43" t="s">
        <v>417</v>
      </c>
      <c r="F475" s="44"/>
      <c r="G475" s="44">
        <v>596</v>
      </c>
      <c r="H475" s="44">
        <v>596</v>
      </c>
      <c r="I475" s="44"/>
      <c r="J475" s="44">
        <v>278</v>
      </c>
      <c r="K475" s="44">
        <v>2.72</v>
      </c>
    </row>
    <row r="476" spans="1:11" ht="84.75" x14ac:dyDescent="0.2">
      <c r="A476" s="39" t="s">
        <v>1084</v>
      </c>
      <c r="B476" s="40" t="s">
        <v>392</v>
      </c>
      <c r="C476" s="41" t="s">
        <v>1085</v>
      </c>
      <c r="D476" s="45" t="s">
        <v>794</v>
      </c>
      <c r="E476" s="43" t="s">
        <v>395</v>
      </c>
      <c r="F476" s="43" t="s">
        <v>396</v>
      </c>
      <c r="G476" s="44">
        <v>427</v>
      </c>
      <c r="H476" s="44">
        <v>285</v>
      </c>
      <c r="I476" s="43" t="s">
        <v>795</v>
      </c>
      <c r="J476" s="44">
        <v>16.600000000000001</v>
      </c>
      <c r="K476" s="44">
        <v>1.1599999999999999</v>
      </c>
    </row>
    <row r="477" spans="1:11" ht="53.25" x14ac:dyDescent="0.2">
      <c r="A477" s="39" t="s">
        <v>1086</v>
      </c>
      <c r="B477" s="40" t="s">
        <v>399</v>
      </c>
      <c r="C477" s="41" t="s">
        <v>400</v>
      </c>
      <c r="D477" s="45" t="s">
        <v>797</v>
      </c>
      <c r="E477" s="43">
        <v>53196</v>
      </c>
      <c r="F477" s="44"/>
      <c r="G477" s="44">
        <v>469</v>
      </c>
      <c r="H477" s="44"/>
      <c r="I477" s="44"/>
      <c r="J477" s="44"/>
      <c r="K477" s="44"/>
    </row>
    <row r="478" spans="1:11" ht="84.75" x14ac:dyDescent="0.2">
      <c r="A478" s="39" t="s">
        <v>1087</v>
      </c>
      <c r="B478" s="40" t="s">
        <v>431</v>
      </c>
      <c r="C478" s="41" t="s">
        <v>1088</v>
      </c>
      <c r="D478" s="45" t="s">
        <v>791</v>
      </c>
      <c r="E478" s="43" t="s">
        <v>433</v>
      </c>
      <c r="F478" s="44"/>
      <c r="G478" s="44">
        <v>186</v>
      </c>
      <c r="H478" s="44">
        <v>186</v>
      </c>
      <c r="I478" s="44"/>
      <c r="J478" s="44">
        <v>97.2</v>
      </c>
      <c r="K478" s="44">
        <v>0.95</v>
      </c>
    </row>
    <row r="479" spans="1:11" ht="27.95" customHeight="1" x14ac:dyDescent="0.2">
      <c r="A479" s="197" t="s">
        <v>1089</v>
      </c>
      <c r="B479" s="198"/>
      <c r="C479" s="198"/>
      <c r="D479" s="198"/>
      <c r="E479" s="198"/>
      <c r="F479" s="198"/>
      <c r="G479" s="198"/>
      <c r="H479" s="198"/>
      <c r="I479" s="198"/>
      <c r="J479" s="198"/>
      <c r="K479" s="198"/>
    </row>
    <row r="480" spans="1:11" ht="96.75" x14ac:dyDescent="0.2">
      <c r="A480" s="39" t="s">
        <v>1090</v>
      </c>
      <c r="B480" s="40" t="s">
        <v>123</v>
      </c>
      <c r="C480" s="41" t="s">
        <v>1091</v>
      </c>
      <c r="D480" s="42">
        <v>1</v>
      </c>
      <c r="E480" s="43" t="s">
        <v>125</v>
      </c>
      <c r="F480" s="43" t="s">
        <v>126</v>
      </c>
      <c r="G480" s="44">
        <v>2103</v>
      </c>
      <c r="H480" s="44">
        <v>878</v>
      </c>
      <c r="I480" s="43" t="s">
        <v>127</v>
      </c>
      <c r="J480" s="44">
        <v>3.8</v>
      </c>
      <c r="K480" s="44">
        <v>3.8</v>
      </c>
    </row>
    <row r="481" spans="1:11" ht="77.25" x14ac:dyDescent="0.2">
      <c r="A481" s="39" t="s">
        <v>1092</v>
      </c>
      <c r="B481" s="40" t="s">
        <v>567</v>
      </c>
      <c r="C481" s="41" t="s">
        <v>568</v>
      </c>
      <c r="D481" s="42">
        <v>1</v>
      </c>
      <c r="E481" s="43">
        <v>16720.900000000001</v>
      </c>
      <c r="F481" s="44"/>
      <c r="G481" s="44">
        <v>16721</v>
      </c>
      <c r="H481" s="44"/>
      <c r="I481" s="44"/>
      <c r="J481" s="44"/>
      <c r="K481" s="44"/>
    </row>
    <row r="482" spans="1:11" ht="33.75" x14ac:dyDescent="0.2">
      <c r="A482" s="46" t="s">
        <v>1093</v>
      </c>
      <c r="B482" s="47"/>
      <c r="C482" s="48" t="s">
        <v>694</v>
      </c>
      <c r="D482" s="49">
        <v>1</v>
      </c>
      <c r="E482" s="50" t="s">
        <v>696</v>
      </c>
      <c r="F482" s="44"/>
      <c r="G482" s="51">
        <v>760</v>
      </c>
      <c r="H482" s="44"/>
      <c r="I482" s="44"/>
      <c r="J482" s="44"/>
      <c r="K482" s="44"/>
    </row>
    <row r="483" spans="1:11" ht="19.149999999999999" customHeight="1" x14ac:dyDescent="0.2">
      <c r="A483" s="197" t="s">
        <v>1094</v>
      </c>
      <c r="B483" s="198"/>
      <c r="C483" s="198"/>
      <c r="D483" s="198"/>
      <c r="E483" s="198"/>
      <c r="F483" s="198"/>
      <c r="G483" s="198"/>
      <c r="H483" s="198"/>
      <c r="I483" s="198"/>
      <c r="J483" s="198"/>
      <c r="K483" s="198"/>
    </row>
    <row r="484" spans="1:11" ht="96.75" x14ac:dyDescent="0.2">
      <c r="A484" s="39" t="s">
        <v>1095</v>
      </c>
      <c r="B484" s="40" t="s">
        <v>415</v>
      </c>
      <c r="C484" s="41" t="s">
        <v>1096</v>
      </c>
      <c r="D484" s="45" t="s">
        <v>335</v>
      </c>
      <c r="E484" s="43" t="s">
        <v>417</v>
      </c>
      <c r="F484" s="44"/>
      <c r="G484" s="44">
        <v>1823</v>
      </c>
      <c r="H484" s="44">
        <v>1823</v>
      </c>
      <c r="I484" s="44"/>
      <c r="J484" s="44">
        <v>278</v>
      </c>
      <c r="K484" s="44">
        <v>8.34</v>
      </c>
    </row>
    <row r="485" spans="1:11" ht="84.75" x14ac:dyDescent="0.2">
      <c r="A485" s="39" t="s">
        <v>1097</v>
      </c>
      <c r="B485" s="40" t="s">
        <v>392</v>
      </c>
      <c r="C485" s="41" t="s">
        <v>1098</v>
      </c>
      <c r="D485" s="45" t="s">
        <v>420</v>
      </c>
      <c r="E485" s="43" t="s">
        <v>395</v>
      </c>
      <c r="F485" s="43" t="s">
        <v>396</v>
      </c>
      <c r="G485" s="44">
        <v>1466</v>
      </c>
      <c r="H485" s="44">
        <v>977</v>
      </c>
      <c r="I485" s="43" t="s">
        <v>421</v>
      </c>
      <c r="J485" s="44">
        <v>16.600000000000001</v>
      </c>
      <c r="K485" s="44">
        <v>3.98</v>
      </c>
    </row>
    <row r="486" spans="1:11" ht="53.25" x14ac:dyDescent="0.2">
      <c r="A486" s="39" t="s">
        <v>1099</v>
      </c>
      <c r="B486" s="40" t="s">
        <v>399</v>
      </c>
      <c r="C486" s="41" t="s">
        <v>400</v>
      </c>
      <c r="D486" s="45" t="s">
        <v>423</v>
      </c>
      <c r="E486" s="43">
        <v>53196</v>
      </c>
      <c r="F486" s="44"/>
      <c r="G486" s="44">
        <v>1609</v>
      </c>
      <c r="H486" s="44"/>
      <c r="I486" s="44"/>
      <c r="J486" s="44"/>
      <c r="K486" s="44"/>
    </row>
    <row r="487" spans="1:11" ht="84.75" x14ac:dyDescent="0.2">
      <c r="A487" s="39" t="s">
        <v>1100</v>
      </c>
      <c r="B487" s="40" t="s">
        <v>103</v>
      </c>
      <c r="C487" s="41" t="s">
        <v>1101</v>
      </c>
      <c r="D487" s="45" t="s">
        <v>426</v>
      </c>
      <c r="E487" s="43" t="s">
        <v>106</v>
      </c>
      <c r="F487" s="43" t="s">
        <v>107</v>
      </c>
      <c r="G487" s="44">
        <v>3082</v>
      </c>
      <c r="H487" s="44">
        <v>2099</v>
      </c>
      <c r="I487" s="43" t="s">
        <v>427</v>
      </c>
      <c r="J487" s="44">
        <v>10.7</v>
      </c>
      <c r="K487" s="44">
        <v>8.56</v>
      </c>
    </row>
    <row r="488" spans="1:11" ht="65.25" x14ac:dyDescent="0.2">
      <c r="A488" s="39" t="s">
        <v>1102</v>
      </c>
      <c r="B488" s="40" t="s">
        <v>110</v>
      </c>
      <c r="C488" s="41" t="s">
        <v>111</v>
      </c>
      <c r="D488" s="45" t="s">
        <v>429</v>
      </c>
      <c r="E488" s="43">
        <v>44893.77</v>
      </c>
      <c r="F488" s="44"/>
      <c r="G488" s="44">
        <v>3385</v>
      </c>
      <c r="H488" s="44"/>
      <c r="I488" s="44"/>
      <c r="J488" s="44"/>
      <c r="K488" s="44"/>
    </row>
    <row r="489" spans="1:11" ht="84.75" x14ac:dyDescent="0.2">
      <c r="A489" s="39" t="s">
        <v>1103</v>
      </c>
      <c r="B489" s="40" t="s">
        <v>431</v>
      </c>
      <c r="C489" s="41" t="s">
        <v>1104</v>
      </c>
      <c r="D489" s="45" t="s">
        <v>335</v>
      </c>
      <c r="E489" s="43" t="s">
        <v>433</v>
      </c>
      <c r="F489" s="44"/>
      <c r="G489" s="44">
        <v>571</v>
      </c>
      <c r="H489" s="44">
        <v>571</v>
      </c>
      <c r="I489" s="44"/>
      <c r="J489" s="44">
        <v>97.2</v>
      </c>
      <c r="K489" s="44">
        <v>2.92</v>
      </c>
    </row>
    <row r="490" spans="1:11" ht="84.75" x14ac:dyDescent="0.2">
      <c r="A490" s="39" t="s">
        <v>1105</v>
      </c>
      <c r="B490" s="40" t="s">
        <v>1106</v>
      </c>
      <c r="C490" s="41" t="s">
        <v>1107</v>
      </c>
      <c r="D490" s="45" t="s">
        <v>1108</v>
      </c>
      <c r="E490" s="43" t="s">
        <v>1109</v>
      </c>
      <c r="F490" s="43" t="s">
        <v>1110</v>
      </c>
      <c r="G490" s="44">
        <v>11135</v>
      </c>
      <c r="H490" s="44">
        <v>6246</v>
      </c>
      <c r="I490" s="43" t="s">
        <v>1111</v>
      </c>
      <c r="J490" s="44">
        <v>2.5</v>
      </c>
      <c r="K490" s="44">
        <v>29.3</v>
      </c>
    </row>
    <row r="491" spans="1:11" ht="53.25" x14ac:dyDescent="0.2">
      <c r="A491" s="39" t="s">
        <v>1112</v>
      </c>
      <c r="B491" s="40" t="s">
        <v>1113</v>
      </c>
      <c r="C491" s="41" t="s">
        <v>1114</v>
      </c>
      <c r="D491" s="42">
        <v>15</v>
      </c>
      <c r="E491" s="43">
        <v>809.4</v>
      </c>
      <c r="F491" s="44"/>
      <c r="G491" s="44">
        <v>12141</v>
      </c>
      <c r="H491" s="44"/>
      <c r="I491" s="44"/>
      <c r="J491" s="44"/>
      <c r="K491" s="44"/>
    </row>
    <row r="492" spans="1:11" ht="96.75" x14ac:dyDescent="0.2">
      <c r="A492" s="39" t="s">
        <v>1115</v>
      </c>
      <c r="B492" s="40" t="s">
        <v>1116</v>
      </c>
      <c r="C492" s="41" t="s">
        <v>1117</v>
      </c>
      <c r="D492" s="45" t="s">
        <v>1118</v>
      </c>
      <c r="E492" s="43" t="s">
        <v>1119</v>
      </c>
      <c r="F492" s="43" t="s">
        <v>1120</v>
      </c>
      <c r="G492" s="44">
        <v>3890</v>
      </c>
      <c r="H492" s="44">
        <v>903</v>
      </c>
      <c r="I492" s="43" t="s">
        <v>1121</v>
      </c>
      <c r="J492" s="44">
        <v>139.52000000000001</v>
      </c>
      <c r="K492" s="44">
        <v>3.68</v>
      </c>
    </row>
    <row r="493" spans="1:11" ht="89.25" x14ac:dyDescent="0.2">
      <c r="A493" s="39" t="s">
        <v>1122</v>
      </c>
      <c r="B493" s="40" t="s">
        <v>1123</v>
      </c>
      <c r="C493" s="41" t="s">
        <v>1124</v>
      </c>
      <c r="D493" s="42">
        <v>3</v>
      </c>
      <c r="E493" s="43">
        <v>27267.759999999998</v>
      </c>
      <c r="F493" s="44"/>
      <c r="G493" s="44">
        <v>81803</v>
      </c>
      <c r="H493" s="44"/>
      <c r="I493" s="44"/>
      <c r="J493" s="44"/>
      <c r="K493" s="44"/>
    </row>
    <row r="494" spans="1:11" ht="108.75" x14ac:dyDescent="0.2">
      <c r="A494" s="39" t="s">
        <v>1125</v>
      </c>
      <c r="B494" s="40" t="s">
        <v>1126</v>
      </c>
      <c r="C494" s="41" t="s">
        <v>1127</v>
      </c>
      <c r="D494" s="42">
        <v>1</v>
      </c>
      <c r="E494" s="43" t="s">
        <v>1128</v>
      </c>
      <c r="F494" s="43" t="s">
        <v>1129</v>
      </c>
      <c r="G494" s="44">
        <v>16361</v>
      </c>
      <c r="H494" s="44">
        <v>7756</v>
      </c>
      <c r="I494" s="43" t="s">
        <v>1130</v>
      </c>
      <c r="J494" s="44">
        <v>30.9</v>
      </c>
      <c r="K494" s="44">
        <v>30.9</v>
      </c>
    </row>
    <row r="495" spans="1:11" ht="19.149999999999999" customHeight="1" x14ac:dyDescent="0.2">
      <c r="A495" s="199" t="s">
        <v>449</v>
      </c>
      <c r="B495" s="198"/>
      <c r="C495" s="198"/>
      <c r="D495" s="198"/>
      <c r="E495" s="198"/>
      <c r="F495" s="198"/>
      <c r="G495" s="198"/>
      <c r="H495" s="198"/>
      <c r="I495" s="198"/>
      <c r="J495" s="198"/>
      <c r="K495" s="198"/>
    </row>
    <row r="496" spans="1:11" ht="96.75" x14ac:dyDescent="0.2">
      <c r="A496" s="39" t="s">
        <v>1131</v>
      </c>
      <c r="B496" s="40" t="s">
        <v>659</v>
      </c>
      <c r="C496" s="41" t="s">
        <v>660</v>
      </c>
      <c r="D496" s="42">
        <v>1</v>
      </c>
      <c r="E496" s="43" t="s">
        <v>661</v>
      </c>
      <c r="F496" s="44"/>
      <c r="G496" s="44">
        <v>3652</v>
      </c>
      <c r="H496" s="44">
        <v>3652</v>
      </c>
      <c r="I496" s="44"/>
      <c r="J496" s="44">
        <v>10.8</v>
      </c>
      <c r="K496" s="44">
        <v>10.8</v>
      </c>
    </row>
    <row r="497" spans="1:11" ht="84.75" x14ac:dyDescent="0.2">
      <c r="A497" s="39" t="s">
        <v>1132</v>
      </c>
      <c r="B497" s="40" t="s">
        <v>1133</v>
      </c>
      <c r="C497" s="41" t="s">
        <v>1134</v>
      </c>
      <c r="D497" s="42">
        <v>1</v>
      </c>
      <c r="E497" s="43" t="s">
        <v>1135</v>
      </c>
      <c r="F497" s="44"/>
      <c r="G497" s="44">
        <v>2581</v>
      </c>
      <c r="H497" s="44">
        <v>2581</v>
      </c>
      <c r="I497" s="44"/>
      <c r="J497" s="44">
        <v>8.1</v>
      </c>
      <c r="K497" s="44">
        <v>8.1</v>
      </c>
    </row>
    <row r="498" spans="1:11" ht="120.75" x14ac:dyDescent="0.2">
      <c r="A498" s="39" t="s">
        <v>1136</v>
      </c>
      <c r="B498" s="40" t="s">
        <v>1137</v>
      </c>
      <c r="C498" s="41" t="s">
        <v>1138</v>
      </c>
      <c r="D498" s="42">
        <v>1</v>
      </c>
      <c r="E498" s="43" t="s">
        <v>1139</v>
      </c>
      <c r="F498" s="44"/>
      <c r="G498" s="44">
        <v>883</v>
      </c>
      <c r="H498" s="44">
        <v>883</v>
      </c>
      <c r="I498" s="44"/>
      <c r="J498" s="44">
        <v>3.6</v>
      </c>
      <c r="K498" s="44">
        <v>3.6</v>
      </c>
    </row>
    <row r="499" spans="1:11" ht="120.75" x14ac:dyDescent="0.2">
      <c r="A499" s="39" t="s">
        <v>1140</v>
      </c>
      <c r="B499" s="40" t="s">
        <v>455</v>
      </c>
      <c r="C499" s="41" t="s">
        <v>1141</v>
      </c>
      <c r="D499" s="42">
        <v>4</v>
      </c>
      <c r="E499" s="43" t="s">
        <v>457</v>
      </c>
      <c r="F499" s="44"/>
      <c r="G499" s="44">
        <v>2648</v>
      </c>
      <c r="H499" s="44">
        <v>2648</v>
      </c>
      <c r="I499" s="44"/>
      <c r="J499" s="44">
        <v>2.7</v>
      </c>
      <c r="K499" s="44">
        <v>10.8</v>
      </c>
    </row>
    <row r="500" spans="1:11" ht="84.75" x14ac:dyDescent="0.2">
      <c r="A500" s="39" t="s">
        <v>1142</v>
      </c>
      <c r="B500" s="40" t="s">
        <v>459</v>
      </c>
      <c r="C500" s="41" t="s">
        <v>1081</v>
      </c>
      <c r="D500" s="42">
        <v>1</v>
      </c>
      <c r="E500" s="43" t="s">
        <v>461</v>
      </c>
      <c r="F500" s="44"/>
      <c r="G500" s="44">
        <v>541</v>
      </c>
      <c r="H500" s="44">
        <v>541</v>
      </c>
      <c r="I500" s="44"/>
      <c r="J500" s="44">
        <v>1.62</v>
      </c>
      <c r="K500" s="44">
        <v>1.62</v>
      </c>
    </row>
    <row r="501" spans="1:11" ht="96.75" x14ac:dyDescent="0.2">
      <c r="A501" s="39" t="s">
        <v>1143</v>
      </c>
      <c r="B501" s="40" t="s">
        <v>463</v>
      </c>
      <c r="C501" s="41" t="s">
        <v>1144</v>
      </c>
      <c r="D501" s="42">
        <v>0.05</v>
      </c>
      <c r="E501" s="43" t="s">
        <v>465</v>
      </c>
      <c r="F501" s="44"/>
      <c r="G501" s="44">
        <v>216</v>
      </c>
      <c r="H501" s="44">
        <v>216</v>
      </c>
      <c r="I501" s="44"/>
      <c r="J501" s="44">
        <v>12.96</v>
      </c>
      <c r="K501" s="44">
        <v>0.65</v>
      </c>
    </row>
    <row r="502" spans="1:11" ht="19.149999999999999" customHeight="1" x14ac:dyDescent="0.2">
      <c r="A502" s="199" t="s">
        <v>470</v>
      </c>
      <c r="B502" s="198"/>
      <c r="C502" s="198"/>
      <c r="D502" s="198"/>
      <c r="E502" s="198"/>
      <c r="F502" s="198"/>
      <c r="G502" s="198"/>
      <c r="H502" s="198"/>
      <c r="I502" s="198"/>
      <c r="J502" s="198"/>
      <c r="K502" s="198"/>
    </row>
    <row r="503" spans="1:11" ht="36" x14ac:dyDescent="0.2">
      <c r="A503" s="52" t="s">
        <v>1146</v>
      </c>
      <c r="B503" s="47"/>
      <c r="C503" s="48" t="s">
        <v>1145</v>
      </c>
      <c r="D503" s="49">
        <v>1</v>
      </c>
      <c r="E503" s="50">
        <v>1167321.67</v>
      </c>
      <c r="F503" s="44"/>
      <c r="G503" s="51">
        <v>1167322</v>
      </c>
      <c r="H503" s="44"/>
      <c r="I503" s="44"/>
      <c r="J503" s="44"/>
      <c r="K503" s="44"/>
    </row>
    <row r="504" spans="1:11" ht="27.95" customHeight="1" x14ac:dyDescent="0.2">
      <c r="A504" s="197" t="s">
        <v>1147</v>
      </c>
      <c r="B504" s="198"/>
      <c r="C504" s="198"/>
      <c r="D504" s="198"/>
      <c r="E504" s="198"/>
      <c r="F504" s="198"/>
      <c r="G504" s="198"/>
      <c r="H504" s="198"/>
      <c r="I504" s="198"/>
      <c r="J504" s="198"/>
      <c r="K504" s="198"/>
    </row>
    <row r="505" spans="1:11" ht="96.75" x14ac:dyDescent="0.2">
      <c r="A505" s="39" t="s">
        <v>1148</v>
      </c>
      <c r="B505" s="40" t="s">
        <v>123</v>
      </c>
      <c r="C505" s="41" t="s">
        <v>1091</v>
      </c>
      <c r="D505" s="42">
        <v>1</v>
      </c>
      <c r="E505" s="43" t="s">
        <v>125</v>
      </c>
      <c r="F505" s="43" t="s">
        <v>126</v>
      </c>
      <c r="G505" s="44">
        <v>2103</v>
      </c>
      <c r="H505" s="44">
        <v>878</v>
      </c>
      <c r="I505" s="43" t="s">
        <v>127</v>
      </c>
      <c r="J505" s="44">
        <v>3.8</v>
      </c>
      <c r="K505" s="44">
        <v>3.8</v>
      </c>
    </row>
    <row r="506" spans="1:11" ht="77.25" x14ac:dyDescent="0.2">
      <c r="A506" s="39" t="s">
        <v>1149</v>
      </c>
      <c r="B506" s="40" t="s">
        <v>51</v>
      </c>
      <c r="C506" s="41" t="s">
        <v>52</v>
      </c>
      <c r="D506" s="42">
        <v>1</v>
      </c>
      <c r="E506" s="43">
        <v>9232.5300000000007</v>
      </c>
      <c r="F506" s="44"/>
      <c r="G506" s="44">
        <v>9233</v>
      </c>
      <c r="H506" s="44"/>
      <c r="I506" s="44"/>
      <c r="J506" s="44"/>
      <c r="K506" s="44"/>
    </row>
    <row r="507" spans="1:11" ht="33.75" x14ac:dyDescent="0.2">
      <c r="A507" s="46" t="s">
        <v>1150</v>
      </c>
      <c r="B507" s="47"/>
      <c r="C507" s="48" t="s">
        <v>55</v>
      </c>
      <c r="D507" s="49">
        <v>1</v>
      </c>
      <c r="E507" s="50" t="s">
        <v>56</v>
      </c>
      <c r="F507" s="44"/>
      <c r="G507" s="51">
        <v>814</v>
      </c>
      <c r="H507" s="44"/>
      <c r="I507" s="44"/>
      <c r="J507" s="44"/>
      <c r="K507" s="44"/>
    </row>
    <row r="508" spans="1:11" ht="84.75" x14ac:dyDescent="0.2">
      <c r="A508" s="39" t="s">
        <v>1151</v>
      </c>
      <c r="B508" s="40" t="s">
        <v>62</v>
      </c>
      <c r="C508" s="41" t="s">
        <v>1152</v>
      </c>
      <c r="D508" s="45" t="s">
        <v>64</v>
      </c>
      <c r="E508" s="43" t="s">
        <v>65</v>
      </c>
      <c r="F508" s="44"/>
      <c r="G508" s="44">
        <v>155</v>
      </c>
      <c r="H508" s="44">
        <v>152</v>
      </c>
      <c r="I508" s="44"/>
      <c r="J508" s="44">
        <v>15.12</v>
      </c>
      <c r="K508" s="44">
        <v>0.6</v>
      </c>
    </row>
    <row r="509" spans="1:11" ht="84.75" x14ac:dyDescent="0.2">
      <c r="A509" s="39" t="s">
        <v>1153</v>
      </c>
      <c r="B509" s="40" t="s">
        <v>495</v>
      </c>
      <c r="C509" s="41" t="s">
        <v>1154</v>
      </c>
      <c r="D509" s="42">
        <v>1</v>
      </c>
      <c r="E509" s="43" t="s">
        <v>497</v>
      </c>
      <c r="F509" s="44"/>
      <c r="G509" s="44">
        <v>289</v>
      </c>
      <c r="H509" s="44">
        <v>201</v>
      </c>
      <c r="I509" s="44"/>
      <c r="J509" s="44">
        <v>0.82</v>
      </c>
      <c r="K509" s="44">
        <v>0.82</v>
      </c>
    </row>
    <row r="510" spans="1:11" ht="65.25" x14ac:dyDescent="0.2">
      <c r="A510" s="39" t="s">
        <v>1155</v>
      </c>
      <c r="B510" s="40" t="s">
        <v>499</v>
      </c>
      <c r="C510" s="41" t="s">
        <v>500</v>
      </c>
      <c r="D510" s="45" t="s">
        <v>501</v>
      </c>
      <c r="E510" s="43">
        <v>695.57</v>
      </c>
      <c r="F510" s="44"/>
      <c r="G510" s="44">
        <v>556</v>
      </c>
      <c r="H510" s="44"/>
      <c r="I510" s="44"/>
      <c r="J510" s="44"/>
      <c r="K510" s="44"/>
    </row>
    <row r="511" spans="1:11" ht="120.75" x14ac:dyDescent="0.2">
      <c r="A511" s="39" t="s">
        <v>1156</v>
      </c>
      <c r="B511" s="40" t="s">
        <v>70</v>
      </c>
      <c r="C511" s="41" t="s">
        <v>1157</v>
      </c>
      <c r="D511" s="45" t="s">
        <v>1158</v>
      </c>
      <c r="E511" s="43" t="s">
        <v>73</v>
      </c>
      <c r="F511" s="43" t="s">
        <v>74</v>
      </c>
      <c r="G511" s="44">
        <v>15245</v>
      </c>
      <c r="H511" s="44">
        <v>3561</v>
      </c>
      <c r="I511" s="43" t="s">
        <v>1159</v>
      </c>
      <c r="J511" s="44">
        <v>65.239999999999995</v>
      </c>
      <c r="K511" s="44">
        <v>14.35</v>
      </c>
    </row>
    <row r="512" spans="1:11" ht="89.25" x14ac:dyDescent="0.2">
      <c r="A512" s="39" t="s">
        <v>1160</v>
      </c>
      <c r="B512" s="40" t="s">
        <v>507</v>
      </c>
      <c r="C512" s="41" t="s">
        <v>508</v>
      </c>
      <c r="D512" s="45" t="s">
        <v>1161</v>
      </c>
      <c r="E512" s="43">
        <v>180471.57</v>
      </c>
      <c r="F512" s="44"/>
      <c r="G512" s="44">
        <v>41508</v>
      </c>
      <c r="H512" s="44"/>
      <c r="I512" s="44"/>
      <c r="J512" s="44"/>
      <c r="K512" s="44"/>
    </row>
    <row r="513" spans="1:11" ht="84.75" x14ac:dyDescent="0.2">
      <c r="A513" s="39" t="s">
        <v>1162</v>
      </c>
      <c r="B513" s="40" t="s">
        <v>82</v>
      </c>
      <c r="C513" s="41" t="s">
        <v>984</v>
      </c>
      <c r="D513" s="45" t="s">
        <v>1163</v>
      </c>
      <c r="E513" s="43" t="s">
        <v>84</v>
      </c>
      <c r="F513" s="43" t="s">
        <v>85</v>
      </c>
      <c r="G513" s="44">
        <v>164</v>
      </c>
      <c r="H513" s="44">
        <v>87</v>
      </c>
      <c r="I513" s="43" t="s">
        <v>1164</v>
      </c>
      <c r="J513" s="44">
        <v>3</v>
      </c>
      <c r="K513" s="44">
        <v>0.35</v>
      </c>
    </row>
    <row r="514" spans="1:11" ht="96.75" x14ac:dyDescent="0.2">
      <c r="A514" s="39" t="s">
        <v>1165</v>
      </c>
      <c r="B514" s="40" t="s">
        <v>88</v>
      </c>
      <c r="C514" s="41" t="s">
        <v>1166</v>
      </c>
      <c r="D514" s="45" t="s">
        <v>147</v>
      </c>
      <c r="E514" s="43" t="s">
        <v>91</v>
      </c>
      <c r="F514" s="43" t="s">
        <v>92</v>
      </c>
      <c r="G514" s="44">
        <v>1147</v>
      </c>
      <c r="H514" s="44">
        <v>690</v>
      </c>
      <c r="I514" s="43" t="s">
        <v>148</v>
      </c>
      <c r="J514" s="44">
        <v>20.100000000000001</v>
      </c>
      <c r="K514" s="44">
        <v>2.81</v>
      </c>
    </row>
    <row r="515" spans="1:11" ht="77.25" x14ac:dyDescent="0.2">
      <c r="A515" s="39" t="s">
        <v>1167</v>
      </c>
      <c r="B515" s="40" t="s">
        <v>95</v>
      </c>
      <c r="C515" s="41" t="s">
        <v>96</v>
      </c>
      <c r="D515" s="45" t="s">
        <v>150</v>
      </c>
      <c r="E515" s="43">
        <v>43775.18</v>
      </c>
      <c r="F515" s="44"/>
      <c r="G515" s="44">
        <v>242</v>
      </c>
      <c r="H515" s="44"/>
      <c r="I515" s="44"/>
      <c r="J515" s="44"/>
      <c r="K515" s="44"/>
    </row>
    <row r="516" spans="1:11" ht="65.25" x14ac:dyDescent="0.2">
      <c r="A516" s="39" t="s">
        <v>1168</v>
      </c>
      <c r="B516" s="40" t="s">
        <v>99</v>
      </c>
      <c r="C516" s="41" t="s">
        <v>100</v>
      </c>
      <c r="D516" s="45" t="s">
        <v>152</v>
      </c>
      <c r="E516" s="43">
        <v>19545.330000000002</v>
      </c>
      <c r="F516" s="44"/>
      <c r="G516" s="44">
        <v>391</v>
      </c>
      <c r="H516" s="44"/>
      <c r="I516" s="44"/>
      <c r="J516" s="44"/>
      <c r="K516" s="44"/>
    </row>
    <row r="517" spans="1:11" ht="84.75" x14ac:dyDescent="0.2">
      <c r="A517" s="39" t="s">
        <v>1169</v>
      </c>
      <c r="B517" s="40" t="s">
        <v>103</v>
      </c>
      <c r="C517" s="41" t="s">
        <v>1170</v>
      </c>
      <c r="D517" s="45" t="s">
        <v>155</v>
      </c>
      <c r="E517" s="43" t="s">
        <v>106</v>
      </c>
      <c r="F517" s="43" t="s">
        <v>107</v>
      </c>
      <c r="G517" s="44">
        <v>771</v>
      </c>
      <c r="H517" s="44">
        <v>525</v>
      </c>
      <c r="I517" s="43" t="s">
        <v>156</v>
      </c>
      <c r="J517" s="44">
        <v>10.7</v>
      </c>
      <c r="K517" s="44">
        <v>2.14</v>
      </c>
    </row>
    <row r="518" spans="1:11" ht="65.25" x14ac:dyDescent="0.2">
      <c r="A518" s="39" t="s">
        <v>1171</v>
      </c>
      <c r="B518" s="40" t="s">
        <v>110</v>
      </c>
      <c r="C518" s="41" t="s">
        <v>111</v>
      </c>
      <c r="D518" s="45" t="s">
        <v>158</v>
      </c>
      <c r="E518" s="43">
        <v>44893.77</v>
      </c>
      <c r="F518" s="44"/>
      <c r="G518" s="44">
        <v>1015</v>
      </c>
      <c r="H518" s="44"/>
      <c r="I518" s="44"/>
      <c r="J518" s="44"/>
      <c r="K518" s="44"/>
    </row>
    <row r="519" spans="1:11" ht="84.75" x14ac:dyDescent="0.2">
      <c r="A519" s="39" t="s">
        <v>1172</v>
      </c>
      <c r="B519" s="40" t="s">
        <v>114</v>
      </c>
      <c r="C519" s="41" t="s">
        <v>1173</v>
      </c>
      <c r="D519" s="42">
        <v>2</v>
      </c>
      <c r="E519" s="43" t="s">
        <v>116</v>
      </c>
      <c r="F519" s="44"/>
      <c r="G519" s="44">
        <v>815</v>
      </c>
      <c r="H519" s="44">
        <v>815</v>
      </c>
      <c r="I519" s="44"/>
      <c r="J519" s="44">
        <v>1.22</v>
      </c>
      <c r="K519" s="44">
        <v>2.44</v>
      </c>
    </row>
    <row r="520" spans="1:11" ht="84.75" x14ac:dyDescent="0.2">
      <c r="A520" s="39" t="s">
        <v>1174</v>
      </c>
      <c r="B520" s="40" t="s">
        <v>62</v>
      </c>
      <c r="C520" s="41" t="s">
        <v>1175</v>
      </c>
      <c r="D520" s="45" t="s">
        <v>531</v>
      </c>
      <c r="E520" s="43" t="s">
        <v>65</v>
      </c>
      <c r="F520" s="44"/>
      <c r="G520" s="44">
        <v>310</v>
      </c>
      <c r="H520" s="44">
        <v>304</v>
      </c>
      <c r="I520" s="44"/>
      <c r="J520" s="44">
        <v>15.12</v>
      </c>
      <c r="K520" s="44">
        <v>1.21</v>
      </c>
    </row>
    <row r="521" spans="1:11" ht="45.75" x14ac:dyDescent="0.2">
      <c r="A521" s="46" t="s">
        <v>1176</v>
      </c>
      <c r="B521" s="47"/>
      <c r="C521" s="48" t="s">
        <v>119</v>
      </c>
      <c r="D521" s="49">
        <v>8</v>
      </c>
      <c r="E521" s="50" t="s">
        <v>120</v>
      </c>
      <c r="F521" s="44"/>
      <c r="G521" s="51">
        <v>5417</v>
      </c>
      <c r="H521" s="44"/>
      <c r="I521" s="44"/>
      <c r="J521" s="44"/>
      <c r="K521" s="44"/>
    </row>
    <row r="522" spans="1:11" ht="19.149999999999999" customHeight="1" x14ac:dyDescent="0.2">
      <c r="A522" s="199" t="s">
        <v>788</v>
      </c>
      <c r="B522" s="198"/>
      <c r="C522" s="198"/>
      <c r="D522" s="198"/>
      <c r="E522" s="198"/>
      <c r="F522" s="198"/>
      <c r="G522" s="198"/>
      <c r="H522" s="198"/>
      <c r="I522" s="198"/>
      <c r="J522" s="198"/>
      <c r="K522" s="198"/>
    </row>
    <row r="523" spans="1:11" ht="96.75" x14ac:dyDescent="0.2">
      <c r="A523" s="39" t="s">
        <v>1177</v>
      </c>
      <c r="B523" s="40" t="s">
        <v>415</v>
      </c>
      <c r="C523" s="41" t="s">
        <v>1083</v>
      </c>
      <c r="D523" s="45" t="s">
        <v>791</v>
      </c>
      <c r="E523" s="43" t="s">
        <v>417</v>
      </c>
      <c r="F523" s="44"/>
      <c r="G523" s="44">
        <v>596</v>
      </c>
      <c r="H523" s="44">
        <v>596</v>
      </c>
      <c r="I523" s="44"/>
      <c r="J523" s="44">
        <v>278</v>
      </c>
      <c r="K523" s="44">
        <v>2.72</v>
      </c>
    </row>
    <row r="524" spans="1:11" ht="84.75" x14ac:dyDescent="0.2">
      <c r="A524" s="39" t="s">
        <v>1178</v>
      </c>
      <c r="B524" s="40" t="s">
        <v>392</v>
      </c>
      <c r="C524" s="41" t="s">
        <v>1085</v>
      </c>
      <c r="D524" s="45" t="s">
        <v>862</v>
      </c>
      <c r="E524" s="43" t="s">
        <v>395</v>
      </c>
      <c r="F524" s="43" t="s">
        <v>396</v>
      </c>
      <c r="G524" s="44">
        <v>427</v>
      </c>
      <c r="H524" s="44">
        <v>285</v>
      </c>
      <c r="I524" s="43" t="s">
        <v>795</v>
      </c>
      <c r="J524" s="44">
        <v>16.600000000000001</v>
      </c>
      <c r="K524" s="44">
        <v>1.1599999999999999</v>
      </c>
    </row>
    <row r="525" spans="1:11" ht="53.25" x14ac:dyDescent="0.2">
      <c r="A525" s="39" t="s">
        <v>1179</v>
      </c>
      <c r="B525" s="40" t="s">
        <v>399</v>
      </c>
      <c r="C525" s="41" t="s">
        <v>400</v>
      </c>
      <c r="D525" s="45" t="s">
        <v>797</v>
      </c>
      <c r="E525" s="43">
        <v>53196</v>
      </c>
      <c r="F525" s="44"/>
      <c r="G525" s="44">
        <v>469</v>
      </c>
      <c r="H525" s="44"/>
      <c r="I525" s="44"/>
      <c r="J525" s="44"/>
      <c r="K525" s="44"/>
    </row>
    <row r="526" spans="1:11" ht="84.75" x14ac:dyDescent="0.2">
      <c r="A526" s="39" t="s">
        <v>1180</v>
      </c>
      <c r="B526" s="40" t="s">
        <v>431</v>
      </c>
      <c r="C526" s="41" t="s">
        <v>1088</v>
      </c>
      <c r="D526" s="45" t="s">
        <v>791</v>
      </c>
      <c r="E526" s="43" t="s">
        <v>433</v>
      </c>
      <c r="F526" s="44"/>
      <c r="G526" s="44">
        <v>186</v>
      </c>
      <c r="H526" s="44">
        <v>186</v>
      </c>
      <c r="I526" s="44"/>
      <c r="J526" s="44">
        <v>97.2</v>
      </c>
      <c r="K526" s="44">
        <v>0.95</v>
      </c>
    </row>
    <row r="527" spans="1:11" ht="27.95" customHeight="1" x14ac:dyDescent="0.2">
      <c r="A527" s="197" t="s">
        <v>1181</v>
      </c>
      <c r="B527" s="198"/>
      <c r="C527" s="198"/>
      <c r="D527" s="198"/>
      <c r="E527" s="198"/>
      <c r="F527" s="198"/>
      <c r="G527" s="198"/>
      <c r="H527" s="198"/>
      <c r="I527" s="198"/>
      <c r="J527" s="198"/>
      <c r="K527" s="198"/>
    </row>
    <row r="528" spans="1:11" ht="96.75" x14ac:dyDescent="0.2">
      <c r="A528" s="39" t="s">
        <v>1182</v>
      </c>
      <c r="B528" s="40" t="s">
        <v>123</v>
      </c>
      <c r="C528" s="41" t="s">
        <v>1091</v>
      </c>
      <c r="D528" s="42">
        <v>1</v>
      </c>
      <c r="E528" s="43" t="s">
        <v>125</v>
      </c>
      <c r="F528" s="43" t="s">
        <v>126</v>
      </c>
      <c r="G528" s="44">
        <v>2103</v>
      </c>
      <c r="H528" s="44">
        <v>878</v>
      </c>
      <c r="I528" s="43" t="s">
        <v>127</v>
      </c>
      <c r="J528" s="44">
        <v>3.8</v>
      </c>
      <c r="K528" s="44">
        <v>3.8</v>
      </c>
    </row>
    <row r="529" spans="1:11" ht="77.25" x14ac:dyDescent="0.2">
      <c r="A529" s="39" t="s">
        <v>1183</v>
      </c>
      <c r="B529" s="40" t="s">
        <v>51</v>
      </c>
      <c r="C529" s="41" t="s">
        <v>52</v>
      </c>
      <c r="D529" s="42">
        <v>1</v>
      </c>
      <c r="E529" s="43">
        <v>9232.5300000000007</v>
      </c>
      <c r="F529" s="44"/>
      <c r="G529" s="44">
        <v>9233</v>
      </c>
      <c r="H529" s="44"/>
      <c r="I529" s="44"/>
      <c r="J529" s="44"/>
      <c r="K529" s="44"/>
    </row>
    <row r="530" spans="1:11" ht="33.75" x14ac:dyDescent="0.2">
      <c r="A530" s="46" t="s">
        <v>1184</v>
      </c>
      <c r="B530" s="47"/>
      <c r="C530" s="48" t="s">
        <v>55</v>
      </c>
      <c r="D530" s="49">
        <v>1</v>
      </c>
      <c r="E530" s="50" t="s">
        <v>56</v>
      </c>
      <c r="F530" s="44"/>
      <c r="G530" s="51">
        <v>814</v>
      </c>
      <c r="H530" s="44"/>
      <c r="I530" s="44"/>
      <c r="J530" s="44"/>
      <c r="K530" s="44"/>
    </row>
    <row r="531" spans="1:11" ht="84.75" x14ac:dyDescent="0.2">
      <c r="A531" s="39" t="s">
        <v>1185</v>
      </c>
      <c r="B531" s="40" t="s">
        <v>62</v>
      </c>
      <c r="C531" s="41" t="s">
        <v>1152</v>
      </c>
      <c r="D531" s="45" t="s">
        <v>64</v>
      </c>
      <c r="E531" s="43" t="s">
        <v>65</v>
      </c>
      <c r="F531" s="44"/>
      <c r="G531" s="44">
        <v>155</v>
      </c>
      <c r="H531" s="44">
        <v>152</v>
      </c>
      <c r="I531" s="44"/>
      <c r="J531" s="44">
        <v>15.12</v>
      </c>
      <c r="K531" s="44">
        <v>0.6</v>
      </c>
    </row>
    <row r="532" spans="1:11" ht="84.75" x14ac:dyDescent="0.2">
      <c r="A532" s="39" t="s">
        <v>1186</v>
      </c>
      <c r="B532" s="40" t="s">
        <v>495</v>
      </c>
      <c r="C532" s="41" t="s">
        <v>1154</v>
      </c>
      <c r="D532" s="42">
        <v>1</v>
      </c>
      <c r="E532" s="43" t="s">
        <v>497</v>
      </c>
      <c r="F532" s="44"/>
      <c r="G532" s="44">
        <v>289</v>
      </c>
      <c r="H532" s="44">
        <v>201</v>
      </c>
      <c r="I532" s="44"/>
      <c r="J532" s="44">
        <v>0.82</v>
      </c>
      <c r="K532" s="44">
        <v>0.82</v>
      </c>
    </row>
    <row r="533" spans="1:11" ht="65.25" x14ac:dyDescent="0.2">
      <c r="A533" s="39" t="s">
        <v>1187</v>
      </c>
      <c r="B533" s="40" t="s">
        <v>499</v>
      </c>
      <c r="C533" s="41" t="s">
        <v>500</v>
      </c>
      <c r="D533" s="45" t="s">
        <v>501</v>
      </c>
      <c r="E533" s="43">
        <v>695.57</v>
      </c>
      <c r="F533" s="44"/>
      <c r="G533" s="44">
        <v>556</v>
      </c>
      <c r="H533" s="44"/>
      <c r="I533" s="44"/>
      <c r="J533" s="44"/>
      <c r="K533" s="44"/>
    </row>
    <row r="534" spans="1:11" ht="120.75" x14ac:dyDescent="0.2">
      <c r="A534" s="39" t="s">
        <v>1188</v>
      </c>
      <c r="B534" s="40" t="s">
        <v>70</v>
      </c>
      <c r="C534" s="41" t="s">
        <v>1157</v>
      </c>
      <c r="D534" s="45" t="s">
        <v>1158</v>
      </c>
      <c r="E534" s="43" t="s">
        <v>73</v>
      </c>
      <c r="F534" s="43" t="s">
        <v>74</v>
      </c>
      <c r="G534" s="44">
        <v>15245</v>
      </c>
      <c r="H534" s="44">
        <v>3561</v>
      </c>
      <c r="I534" s="43" t="s">
        <v>1159</v>
      </c>
      <c r="J534" s="44">
        <v>65.239999999999995</v>
      </c>
      <c r="K534" s="44">
        <v>14.35</v>
      </c>
    </row>
    <row r="535" spans="1:11" ht="89.25" x14ac:dyDescent="0.2">
      <c r="A535" s="39" t="s">
        <v>1189</v>
      </c>
      <c r="B535" s="40" t="s">
        <v>507</v>
      </c>
      <c r="C535" s="41" t="s">
        <v>508</v>
      </c>
      <c r="D535" s="45" t="s">
        <v>1161</v>
      </c>
      <c r="E535" s="43">
        <v>180471.57</v>
      </c>
      <c r="F535" s="44"/>
      <c r="G535" s="44">
        <v>41508</v>
      </c>
      <c r="H535" s="44"/>
      <c r="I535" s="44"/>
      <c r="J535" s="44"/>
      <c r="K535" s="44"/>
    </row>
    <row r="536" spans="1:11" ht="84.75" x14ac:dyDescent="0.2">
      <c r="A536" s="39" t="s">
        <v>1190</v>
      </c>
      <c r="B536" s="40" t="s">
        <v>82</v>
      </c>
      <c r="C536" s="41" t="s">
        <v>984</v>
      </c>
      <c r="D536" s="45" t="s">
        <v>1163</v>
      </c>
      <c r="E536" s="43" t="s">
        <v>84</v>
      </c>
      <c r="F536" s="43" t="s">
        <v>85</v>
      </c>
      <c r="G536" s="44">
        <v>164</v>
      </c>
      <c r="H536" s="44">
        <v>87</v>
      </c>
      <c r="I536" s="43" t="s">
        <v>1164</v>
      </c>
      <c r="J536" s="44">
        <v>3</v>
      </c>
      <c r="K536" s="44">
        <v>0.35</v>
      </c>
    </row>
    <row r="537" spans="1:11" ht="96.75" x14ac:dyDescent="0.2">
      <c r="A537" s="39" t="s">
        <v>1191</v>
      </c>
      <c r="B537" s="40" t="s">
        <v>88</v>
      </c>
      <c r="C537" s="41" t="s">
        <v>1166</v>
      </c>
      <c r="D537" s="45" t="s">
        <v>147</v>
      </c>
      <c r="E537" s="43" t="s">
        <v>91</v>
      </c>
      <c r="F537" s="43" t="s">
        <v>92</v>
      </c>
      <c r="G537" s="44">
        <v>1147</v>
      </c>
      <c r="H537" s="44">
        <v>690</v>
      </c>
      <c r="I537" s="43" t="s">
        <v>148</v>
      </c>
      <c r="J537" s="44">
        <v>20.100000000000001</v>
      </c>
      <c r="K537" s="44">
        <v>2.81</v>
      </c>
    </row>
    <row r="538" spans="1:11" ht="77.25" x14ac:dyDescent="0.2">
      <c r="A538" s="39" t="s">
        <v>1192</v>
      </c>
      <c r="B538" s="40" t="s">
        <v>95</v>
      </c>
      <c r="C538" s="41" t="s">
        <v>96</v>
      </c>
      <c r="D538" s="45" t="s">
        <v>150</v>
      </c>
      <c r="E538" s="43">
        <v>43775.18</v>
      </c>
      <c r="F538" s="44"/>
      <c r="G538" s="44">
        <v>242</v>
      </c>
      <c r="H538" s="44"/>
      <c r="I538" s="44"/>
      <c r="J538" s="44"/>
      <c r="K538" s="44"/>
    </row>
    <row r="539" spans="1:11" ht="65.25" x14ac:dyDescent="0.2">
      <c r="A539" s="39" t="s">
        <v>1193</v>
      </c>
      <c r="B539" s="40" t="s">
        <v>99</v>
      </c>
      <c r="C539" s="41" t="s">
        <v>100</v>
      </c>
      <c r="D539" s="45" t="s">
        <v>152</v>
      </c>
      <c r="E539" s="43">
        <v>19545.330000000002</v>
      </c>
      <c r="F539" s="44"/>
      <c r="G539" s="44">
        <v>391</v>
      </c>
      <c r="H539" s="44"/>
      <c r="I539" s="44"/>
      <c r="J539" s="44"/>
      <c r="K539" s="44"/>
    </row>
    <row r="540" spans="1:11" ht="84.75" x14ac:dyDescent="0.2">
      <c r="A540" s="39" t="s">
        <v>1194</v>
      </c>
      <c r="B540" s="40" t="s">
        <v>103</v>
      </c>
      <c r="C540" s="41" t="s">
        <v>1170</v>
      </c>
      <c r="D540" s="45" t="s">
        <v>155</v>
      </c>
      <c r="E540" s="43" t="s">
        <v>106</v>
      </c>
      <c r="F540" s="43" t="s">
        <v>107</v>
      </c>
      <c r="G540" s="44">
        <v>771</v>
      </c>
      <c r="H540" s="44">
        <v>525</v>
      </c>
      <c r="I540" s="43" t="s">
        <v>156</v>
      </c>
      <c r="J540" s="44">
        <v>10.7</v>
      </c>
      <c r="K540" s="44">
        <v>2.14</v>
      </c>
    </row>
    <row r="541" spans="1:11" ht="65.25" x14ac:dyDescent="0.2">
      <c r="A541" s="39" t="s">
        <v>1195</v>
      </c>
      <c r="B541" s="40" t="s">
        <v>110</v>
      </c>
      <c r="C541" s="41" t="s">
        <v>111</v>
      </c>
      <c r="D541" s="45" t="s">
        <v>158</v>
      </c>
      <c r="E541" s="43">
        <v>44893.77</v>
      </c>
      <c r="F541" s="44"/>
      <c r="G541" s="44">
        <v>1015</v>
      </c>
      <c r="H541" s="44"/>
      <c r="I541" s="44"/>
      <c r="J541" s="44"/>
      <c r="K541" s="44"/>
    </row>
    <row r="542" spans="1:11" ht="84.75" x14ac:dyDescent="0.2">
      <c r="A542" s="39" t="s">
        <v>1196</v>
      </c>
      <c r="B542" s="40" t="s">
        <v>114</v>
      </c>
      <c r="C542" s="41" t="s">
        <v>1173</v>
      </c>
      <c r="D542" s="42">
        <v>2</v>
      </c>
      <c r="E542" s="43" t="s">
        <v>116</v>
      </c>
      <c r="F542" s="44"/>
      <c r="G542" s="44">
        <v>815</v>
      </c>
      <c r="H542" s="44">
        <v>815</v>
      </c>
      <c r="I542" s="44"/>
      <c r="J542" s="44">
        <v>1.22</v>
      </c>
      <c r="K542" s="44">
        <v>2.44</v>
      </c>
    </row>
    <row r="543" spans="1:11" ht="84.75" x14ac:dyDescent="0.2">
      <c r="A543" s="39" t="s">
        <v>1197</v>
      </c>
      <c r="B543" s="40" t="s">
        <v>62</v>
      </c>
      <c r="C543" s="41" t="s">
        <v>1175</v>
      </c>
      <c r="D543" s="45" t="s">
        <v>531</v>
      </c>
      <c r="E543" s="43" t="s">
        <v>65</v>
      </c>
      <c r="F543" s="44"/>
      <c r="G543" s="44">
        <v>310</v>
      </c>
      <c r="H543" s="44">
        <v>304</v>
      </c>
      <c r="I543" s="44"/>
      <c r="J543" s="44">
        <v>15.12</v>
      </c>
      <c r="K543" s="44">
        <v>1.21</v>
      </c>
    </row>
    <row r="544" spans="1:11" ht="45.75" x14ac:dyDescent="0.2">
      <c r="A544" s="46" t="s">
        <v>1198</v>
      </c>
      <c r="B544" s="47"/>
      <c r="C544" s="48" t="s">
        <v>119</v>
      </c>
      <c r="D544" s="49">
        <v>8</v>
      </c>
      <c r="E544" s="50" t="s">
        <v>120</v>
      </c>
      <c r="F544" s="44"/>
      <c r="G544" s="51">
        <v>5417</v>
      </c>
      <c r="H544" s="44"/>
      <c r="I544" s="44"/>
      <c r="J544" s="44"/>
      <c r="K544" s="44"/>
    </row>
    <row r="545" spans="1:11" ht="19.149999999999999" customHeight="1" x14ac:dyDescent="0.2">
      <c r="A545" s="199" t="s">
        <v>788</v>
      </c>
      <c r="B545" s="198"/>
      <c r="C545" s="198"/>
      <c r="D545" s="198"/>
      <c r="E545" s="198"/>
      <c r="F545" s="198"/>
      <c r="G545" s="198"/>
      <c r="H545" s="198"/>
      <c r="I545" s="198"/>
      <c r="J545" s="198"/>
      <c r="K545" s="198"/>
    </row>
    <row r="546" spans="1:11" ht="96.75" x14ac:dyDescent="0.2">
      <c r="A546" s="39" t="s">
        <v>1199</v>
      </c>
      <c r="B546" s="40" t="s">
        <v>415</v>
      </c>
      <c r="C546" s="41" t="s">
        <v>1083</v>
      </c>
      <c r="D546" s="45" t="s">
        <v>791</v>
      </c>
      <c r="E546" s="43" t="s">
        <v>417</v>
      </c>
      <c r="F546" s="44"/>
      <c r="G546" s="44">
        <v>596</v>
      </c>
      <c r="H546" s="44">
        <v>596</v>
      </c>
      <c r="I546" s="44"/>
      <c r="J546" s="44">
        <v>278</v>
      </c>
      <c r="K546" s="44">
        <v>2.72</v>
      </c>
    </row>
    <row r="547" spans="1:11" ht="84.75" x14ac:dyDescent="0.2">
      <c r="A547" s="39" t="s">
        <v>1200</v>
      </c>
      <c r="B547" s="40" t="s">
        <v>392</v>
      </c>
      <c r="C547" s="41" t="s">
        <v>1085</v>
      </c>
      <c r="D547" s="45" t="s">
        <v>862</v>
      </c>
      <c r="E547" s="43" t="s">
        <v>395</v>
      </c>
      <c r="F547" s="43" t="s">
        <v>396</v>
      </c>
      <c r="G547" s="44">
        <v>427</v>
      </c>
      <c r="H547" s="44">
        <v>285</v>
      </c>
      <c r="I547" s="43" t="s">
        <v>795</v>
      </c>
      <c r="J547" s="44">
        <v>16.600000000000001</v>
      </c>
      <c r="K547" s="44">
        <v>1.1599999999999999</v>
      </c>
    </row>
    <row r="548" spans="1:11" ht="53.25" x14ac:dyDescent="0.2">
      <c r="A548" s="39" t="s">
        <v>1201</v>
      </c>
      <c r="B548" s="40" t="s">
        <v>399</v>
      </c>
      <c r="C548" s="41" t="s">
        <v>400</v>
      </c>
      <c r="D548" s="45" t="s">
        <v>797</v>
      </c>
      <c r="E548" s="43">
        <v>53196</v>
      </c>
      <c r="F548" s="44"/>
      <c r="G548" s="44">
        <v>469</v>
      </c>
      <c r="H548" s="44"/>
      <c r="I548" s="44"/>
      <c r="J548" s="44"/>
      <c r="K548" s="44"/>
    </row>
    <row r="549" spans="1:11" ht="84.75" x14ac:dyDescent="0.2">
      <c r="A549" s="39" t="s">
        <v>1202</v>
      </c>
      <c r="B549" s="40" t="s">
        <v>431</v>
      </c>
      <c r="C549" s="41" t="s">
        <v>1088</v>
      </c>
      <c r="D549" s="45" t="s">
        <v>791</v>
      </c>
      <c r="E549" s="43" t="s">
        <v>433</v>
      </c>
      <c r="F549" s="44"/>
      <c r="G549" s="44">
        <v>186</v>
      </c>
      <c r="H549" s="44">
        <v>186</v>
      </c>
      <c r="I549" s="44"/>
      <c r="J549" s="44">
        <v>97.2</v>
      </c>
      <c r="K549" s="44">
        <v>0.95</v>
      </c>
    </row>
    <row r="550" spans="1:11" ht="27.95" customHeight="1" x14ac:dyDescent="0.2">
      <c r="A550" s="197" t="s">
        <v>1203</v>
      </c>
      <c r="B550" s="198"/>
      <c r="C550" s="198"/>
      <c r="D550" s="198"/>
      <c r="E550" s="198"/>
      <c r="F550" s="198"/>
      <c r="G550" s="198"/>
      <c r="H550" s="198"/>
      <c r="I550" s="198"/>
      <c r="J550" s="198"/>
      <c r="K550" s="198"/>
    </row>
    <row r="551" spans="1:11" ht="84.75" x14ac:dyDescent="0.2">
      <c r="A551" s="39" t="s">
        <v>1204</v>
      </c>
      <c r="B551" s="40" t="s">
        <v>62</v>
      </c>
      <c r="C551" s="41" t="s">
        <v>1175</v>
      </c>
      <c r="D551" s="45" t="s">
        <v>1205</v>
      </c>
      <c r="E551" s="43" t="s">
        <v>65</v>
      </c>
      <c r="F551" s="44"/>
      <c r="G551" s="44">
        <v>310</v>
      </c>
      <c r="H551" s="44">
        <v>304</v>
      </c>
      <c r="I551" s="44"/>
      <c r="J551" s="44">
        <v>15.12</v>
      </c>
      <c r="K551" s="44">
        <v>1.21</v>
      </c>
    </row>
    <row r="552" spans="1:11" ht="33.75" x14ac:dyDescent="0.2">
      <c r="A552" s="46" t="s">
        <v>1206</v>
      </c>
      <c r="B552" s="47"/>
      <c r="C552" s="48" t="s">
        <v>67</v>
      </c>
      <c r="D552" s="52" t="s">
        <v>1207</v>
      </c>
      <c r="E552" s="50" t="s">
        <v>68</v>
      </c>
      <c r="F552" s="44"/>
      <c r="G552" s="51">
        <v>2026</v>
      </c>
      <c r="H552" s="44"/>
      <c r="I552" s="44"/>
      <c r="J552" s="44"/>
      <c r="K552" s="44"/>
    </row>
    <row r="553" spans="1:11" ht="120.75" x14ac:dyDescent="0.2">
      <c r="A553" s="39" t="s">
        <v>1208</v>
      </c>
      <c r="B553" s="40" t="s">
        <v>70</v>
      </c>
      <c r="C553" s="41" t="s">
        <v>1209</v>
      </c>
      <c r="D553" s="45" t="s">
        <v>1210</v>
      </c>
      <c r="E553" s="43" t="s">
        <v>73</v>
      </c>
      <c r="F553" s="43" t="s">
        <v>74</v>
      </c>
      <c r="G553" s="44">
        <v>6930</v>
      </c>
      <c r="H553" s="44">
        <v>1619</v>
      </c>
      <c r="I553" s="43" t="s">
        <v>1000</v>
      </c>
      <c r="J553" s="44">
        <v>65.239999999999995</v>
      </c>
      <c r="K553" s="44">
        <v>6.52</v>
      </c>
    </row>
    <row r="554" spans="1:11" ht="89.25" x14ac:dyDescent="0.2">
      <c r="A554" s="39" t="s">
        <v>1211</v>
      </c>
      <c r="B554" s="40" t="s">
        <v>507</v>
      </c>
      <c r="C554" s="41" t="s">
        <v>508</v>
      </c>
      <c r="D554" s="45" t="s">
        <v>1002</v>
      </c>
      <c r="E554" s="43">
        <v>180471.57</v>
      </c>
      <c r="F554" s="44"/>
      <c r="G554" s="44">
        <v>18950</v>
      </c>
      <c r="H554" s="44"/>
      <c r="I554" s="44"/>
      <c r="J554" s="44"/>
      <c r="K554" s="44"/>
    </row>
    <row r="555" spans="1:11" ht="84.75" x14ac:dyDescent="0.2">
      <c r="A555" s="39" t="s">
        <v>1212</v>
      </c>
      <c r="B555" s="40" t="s">
        <v>82</v>
      </c>
      <c r="C555" s="41" t="s">
        <v>1213</v>
      </c>
      <c r="D555" s="45" t="s">
        <v>1005</v>
      </c>
      <c r="E555" s="43" t="s">
        <v>84</v>
      </c>
      <c r="F555" s="43" t="s">
        <v>85</v>
      </c>
      <c r="G555" s="44">
        <v>75</v>
      </c>
      <c r="H555" s="44">
        <v>40</v>
      </c>
      <c r="I555" s="43" t="s">
        <v>1006</v>
      </c>
      <c r="J555" s="44">
        <v>3</v>
      </c>
      <c r="K555" s="44">
        <v>0.16</v>
      </c>
    </row>
    <row r="556" spans="1:11" ht="84.75" x14ac:dyDescent="0.2">
      <c r="A556" s="39" t="s">
        <v>1214</v>
      </c>
      <c r="B556" s="40" t="s">
        <v>495</v>
      </c>
      <c r="C556" s="41" t="s">
        <v>1154</v>
      </c>
      <c r="D556" s="42">
        <v>1</v>
      </c>
      <c r="E556" s="43" t="s">
        <v>497</v>
      </c>
      <c r="F556" s="44"/>
      <c r="G556" s="44">
        <v>289</v>
      </c>
      <c r="H556" s="44">
        <v>201</v>
      </c>
      <c r="I556" s="44"/>
      <c r="J556" s="44">
        <v>0.82</v>
      </c>
      <c r="K556" s="44">
        <v>0.82</v>
      </c>
    </row>
    <row r="557" spans="1:11" ht="65.25" x14ac:dyDescent="0.2">
      <c r="A557" s="39" t="s">
        <v>1215</v>
      </c>
      <c r="B557" s="40" t="s">
        <v>499</v>
      </c>
      <c r="C557" s="41" t="s">
        <v>500</v>
      </c>
      <c r="D557" s="45" t="s">
        <v>501</v>
      </c>
      <c r="E557" s="43">
        <v>695.57</v>
      </c>
      <c r="F557" s="44"/>
      <c r="G557" s="44">
        <v>556</v>
      </c>
      <c r="H557" s="44"/>
      <c r="I557" s="44"/>
      <c r="J557" s="44"/>
      <c r="K557" s="44"/>
    </row>
    <row r="558" spans="1:11" ht="96.75" x14ac:dyDescent="0.2">
      <c r="A558" s="39" t="s">
        <v>1216</v>
      </c>
      <c r="B558" s="40" t="s">
        <v>88</v>
      </c>
      <c r="C558" s="41" t="s">
        <v>1166</v>
      </c>
      <c r="D558" s="45" t="s">
        <v>147</v>
      </c>
      <c r="E558" s="43" t="s">
        <v>91</v>
      </c>
      <c r="F558" s="43" t="s">
        <v>92</v>
      </c>
      <c r="G558" s="44">
        <v>1147</v>
      </c>
      <c r="H558" s="44">
        <v>690</v>
      </c>
      <c r="I558" s="43" t="s">
        <v>148</v>
      </c>
      <c r="J558" s="44">
        <v>20.100000000000001</v>
      </c>
      <c r="K558" s="44">
        <v>2.81</v>
      </c>
    </row>
    <row r="559" spans="1:11" ht="77.25" x14ac:dyDescent="0.2">
      <c r="A559" s="39" t="s">
        <v>1217</v>
      </c>
      <c r="B559" s="40" t="s">
        <v>95</v>
      </c>
      <c r="C559" s="41" t="s">
        <v>96</v>
      </c>
      <c r="D559" s="45" t="s">
        <v>150</v>
      </c>
      <c r="E559" s="43">
        <v>43775.18</v>
      </c>
      <c r="F559" s="44"/>
      <c r="G559" s="44">
        <v>242</v>
      </c>
      <c r="H559" s="44"/>
      <c r="I559" s="44"/>
      <c r="J559" s="44"/>
      <c r="K559" s="44"/>
    </row>
    <row r="560" spans="1:11" ht="65.25" x14ac:dyDescent="0.2">
      <c r="A560" s="39" t="s">
        <v>1218</v>
      </c>
      <c r="B560" s="40" t="s">
        <v>99</v>
      </c>
      <c r="C560" s="41" t="s">
        <v>100</v>
      </c>
      <c r="D560" s="45" t="s">
        <v>152</v>
      </c>
      <c r="E560" s="43">
        <v>19545.330000000002</v>
      </c>
      <c r="F560" s="44"/>
      <c r="G560" s="44">
        <v>391</v>
      </c>
      <c r="H560" s="44"/>
      <c r="I560" s="44"/>
      <c r="J560" s="44"/>
      <c r="K560" s="44"/>
    </row>
    <row r="561" spans="1:11" ht="84.75" x14ac:dyDescent="0.2">
      <c r="A561" s="39" t="s">
        <v>1219</v>
      </c>
      <c r="B561" s="40" t="s">
        <v>103</v>
      </c>
      <c r="C561" s="41" t="s">
        <v>1170</v>
      </c>
      <c r="D561" s="45" t="s">
        <v>155</v>
      </c>
      <c r="E561" s="43" t="s">
        <v>106</v>
      </c>
      <c r="F561" s="43" t="s">
        <v>107</v>
      </c>
      <c r="G561" s="44">
        <v>771</v>
      </c>
      <c r="H561" s="44">
        <v>525</v>
      </c>
      <c r="I561" s="43" t="s">
        <v>156</v>
      </c>
      <c r="J561" s="44">
        <v>10.7</v>
      </c>
      <c r="K561" s="44">
        <v>2.14</v>
      </c>
    </row>
    <row r="562" spans="1:11" ht="65.25" x14ac:dyDescent="0.2">
      <c r="A562" s="39" t="s">
        <v>1220</v>
      </c>
      <c r="B562" s="40" t="s">
        <v>110</v>
      </c>
      <c r="C562" s="41" t="s">
        <v>111</v>
      </c>
      <c r="D562" s="45" t="s">
        <v>158</v>
      </c>
      <c r="E562" s="43">
        <v>44893.77</v>
      </c>
      <c r="F562" s="44"/>
      <c r="G562" s="44">
        <v>1015</v>
      </c>
      <c r="H562" s="44"/>
      <c r="I562" s="44"/>
      <c r="J562" s="44"/>
      <c r="K562" s="44"/>
    </row>
    <row r="563" spans="1:11" ht="84.75" x14ac:dyDescent="0.2">
      <c r="A563" s="39" t="s">
        <v>1221</v>
      </c>
      <c r="B563" s="40" t="s">
        <v>114</v>
      </c>
      <c r="C563" s="41" t="s">
        <v>1173</v>
      </c>
      <c r="D563" s="42">
        <v>2</v>
      </c>
      <c r="E563" s="43" t="s">
        <v>116</v>
      </c>
      <c r="F563" s="44"/>
      <c r="G563" s="44">
        <v>815</v>
      </c>
      <c r="H563" s="44">
        <v>815</v>
      </c>
      <c r="I563" s="44"/>
      <c r="J563" s="44">
        <v>1.22</v>
      </c>
      <c r="K563" s="44">
        <v>2.44</v>
      </c>
    </row>
    <row r="564" spans="1:11" ht="84.75" x14ac:dyDescent="0.2">
      <c r="A564" s="39" t="s">
        <v>1222</v>
      </c>
      <c r="B564" s="40" t="s">
        <v>62</v>
      </c>
      <c r="C564" s="41" t="s">
        <v>1175</v>
      </c>
      <c r="D564" s="45" t="s">
        <v>531</v>
      </c>
      <c r="E564" s="43" t="s">
        <v>65</v>
      </c>
      <c r="F564" s="44"/>
      <c r="G564" s="44">
        <v>310</v>
      </c>
      <c r="H564" s="44">
        <v>304</v>
      </c>
      <c r="I564" s="44"/>
      <c r="J564" s="44">
        <v>15.12</v>
      </c>
      <c r="K564" s="44">
        <v>1.21</v>
      </c>
    </row>
    <row r="565" spans="1:11" ht="45.75" x14ac:dyDescent="0.2">
      <c r="A565" s="46" t="s">
        <v>1223</v>
      </c>
      <c r="B565" s="47"/>
      <c r="C565" s="48" t="s">
        <v>119</v>
      </c>
      <c r="D565" s="49">
        <v>8</v>
      </c>
      <c r="E565" s="50" t="s">
        <v>120</v>
      </c>
      <c r="F565" s="44"/>
      <c r="G565" s="51">
        <v>5417</v>
      </c>
      <c r="H565" s="44"/>
      <c r="I565" s="44"/>
      <c r="J565" s="44"/>
      <c r="K565" s="44"/>
    </row>
    <row r="566" spans="1:11" ht="22.5" x14ac:dyDescent="0.2">
      <c r="A566" s="199" t="s">
        <v>1224</v>
      </c>
      <c r="B566" s="198"/>
      <c r="C566" s="198"/>
      <c r="D566" s="198"/>
      <c r="E566" s="198"/>
      <c r="F566" s="198"/>
      <c r="G566" s="43">
        <v>6003258</v>
      </c>
      <c r="H566" s="43">
        <v>434836</v>
      </c>
      <c r="I566" s="43" t="s">
        <v>1225</v>
      </c>
      <c r="J566" s="44"/>
      <c r="K566" s="43">
        <v>1756.87</v>
      </c>
    </row>
    <row r="567" spans="1:11" ht="22.5" x14ac:dyDescent="0.2">
      <c r="A567" s="199" t="s">
        <v>1226</v>
      </c>
      <c r="B567" s="198"/>
      <c r="C567" s="198"/>
      <c r="D567" s="198"/>
      <c r="E567" s="198"/>
      <c r="F567" s="198"/>
      <c r="G567" s="43">
        <v>6081182</v>
      </c>
      <c r="H567" s="43">
        <v>441735</v>
      </c>
      <c r="I567" s="43" t="s">
        <v>1227</v>
      </c>
      <c r="J567" s="44"/>
      <c r="K567" s="43">
        <v>1785.04</v>
      </c>
    </row>
    <row r="568" spans="1:11" x14ac:dyDescent="0.2">
      <c r="A568" s="199" t="s">
        <v>1228</v>
      </c>
      <c r="B568" s="198"/>
      <c r="C568" s="198"/>
      <c r="D568" s="198"/>
      <c r="E568" s="198"/>
      <c r="F568" s="198"/>
      <c r="G568" s="43">
        <v>557490</v>
      </c>
      <c r="H568" s="44"/>
      <c r="I568" s="44"/>
      <c r="J568" s="44"/>
      <c r="K568" s="44"/>
    </row>
    <row r="569" spans="1:11" x14ac:dyDescent="0.2">
      <c r="A569" s="199" t="s">
        <v>1229</v>
      </c>
      <c r="B569" s="198"/>
      <c r="C569" s="198"/>
      <c r="D569" s="198"/>
      <c r="E569" s="198"/>
      <c r="F569" s="198"/>
      <c r="G569" s="43">
        <v>335145</v>
      </c>
      <c r="H569" s="44"/>
      <c r="I569" s="44"/>
      <c r="J569" s="44"/>
      <c r="K569" s="44"/>
    </row>
    <row r="570" spans="1:11" x14ac:dyDescent="0.2">
      <c r="A570" s="200" t="s">
        <v>1230</v>
      </c>
      <c r="B570" s="198"/>
      <c r="C570" s="198"/>
      <c r="D570" s="198"/>
      <c r="E570" s="198"/>
      <c r="F570" s="198"/>
      <c r="G570" s="44"/>
      <c r="H570" s="44"/>
      <c r="I570" s="44"/>
      <c r="J570" s="44"/>
      <c r="K570" s="44"/>
    </row>
    <row r="571" spans="1:11" x14ac:dyDescent="0.2">
      <c r="A571" s="199" t="s">
        <v>1231</v>
      </c>
      <c r="B571" s="198"/>
      <c r="C571" s="198"/>
      <c r="D571" s="198"/>
      <c r="E571" s="198"/>
      <c r="F571" s="198"/>
      <c r="G571" s="43">
        <v>1764449</v>
      </c>
      <c r="H571" s="44"/>
      <c r="I571" s="44"/>
      <c r="J571" s="44"/>
      <c r="K571" s="43">
        <v>1160.01</v>
      </c>
    </row>
    <row r="572" spans="1:11" x14ac:dyDescent="0.2">
      <c r="A572" s="199" t="s">
        <v>1232</v>
      </c>
      <c r="B572" s="198"/>
      <c r="C572" s="198"/>
      <c r="D572" s="198"/>
      <c r="E572" s="198"/>
      <c r="F572" s="198"/>
      <c r="G572" s="43">
        <v>2794074</v>
      </c>
      <c r="H572" s="44"/>
      <c r="I572" s="44"/>
      <c r="J572" s="44"/>
      <c r="K572" s="43">
        <v>447.91</v>
      </c>
    </row>
    <row r="573" spans="1:11" x14ac:dyDescent="0.2">
      <c r="A573" s="199" t="s">
        <v>1233</v>
      </c>
      <c r="B573" s="198"/>
      <c r="C573" s="198"/>
      <c r="D573" s="198"/>
      <c r="E573" s="198"/>
      <c r="F573" s="198"/>
      <c r="G573" s="43">
        <v>2298907</v>
      </c>
      <c r="H573" s="44"/>
      <c r="I573" s="44"/>
      <c r="J573" s="44"/>
      <c r="K573" s="44"/>
    </row>
    <row r="574" spans="1:11" x14ac:dyDescent="0.2">
      <c r="A574" s="199" t="s">
        <v>1234</v>
      </c>
      <c r="B574" s="198"/>
      <c r="C574" s="198"/>
      <c r="D574" s="198"/>
      <c r="E574" s="198"/>
      <c r="F574" s="198"/>
      <c r="G574" s="43">
        <v>116387</v>
      </c>
      <c r="H574" s="44"/>
      <c r="I574" s="44"/>
      <c r="J574" s="44"/>
      <c r="K574" s="43">
        <v>177.12</v>
      </c>
    </row>
    <row r="575" spans="1:11" x14ac:dyDescent="0.2">
      <c r="A575" s="199" t="s">
        <v>1235</v>
      </c>
      <c r="B575" s="198"/>
      <c r="C575" s="198"/>
      <c r="D575" s="198"/>
      <c r="E575" s="198"/>
      <c r="F575" s="198"/>
      <c r="G575" s="43">
        <v>6973817</v>
      </c>
      <c r="H575" s="44"/>
      <c r="I575" s="44"/>
      <c r="J575" s="44"/>
      <c r="K575" s="43">
        <v>1785.04</v>
      </c>
    </row>
    <row r="576" spans="1:11" x14ac:dyDescent="0.2">
      <c r="A576" s="199" t="s">
        <v>1236</v>
      </c>
      <c r="B576" s="198"/>
      <c r="C576" s="198"/>
      <c r="D576" s="198"/>
      <c r="E576" s="198"/>
      <c r="F576" s="198"/>
      <c r="G576" s="44"/>
      <c r="H576" s="44"/>
      <c r="I576" s="44"/>
      <c r="J576" s="44"/>
      <c r="K576" s="44"/>
    </row>
    <row r="577" spans="1:11" x14ac:dyDescent="0.2">
      <c r="A577" s="199" t="s">
        <v>1237</v>
      </c>
      <c r="B577" s="198"/>
      <c r="C577" s="198"/>
      <c r="D577" s="198"/>
      <c r="E577" s="198"/>
      <c r="F577" s="198"/>
      <c r="G577" s="43">
        <v>3010545</v>
      </c>
      <c r="H577" s="44"/>
      <c r="I577" s="44"/>
      <c r="J577" s="44"/>
      <c r="K577" s="44"/>
    </row>
    <row r="578" spans="1:11" x14ac:dyDescent="0.2">
      <c r="A578" s="199" t="s">
        <v>1238</v>
      </c>
      <c r="B578" s="198"/>
      <c r="C578" s="198"/>
      <c r="D578" s="198"/>
      <c r="E578" s="198"/>
      <c r="F578" s="198"/>
      <c r="G578" s="43">
        <v>329995</v>
      </c>
      <c r="H578" s="44"/>
      <c r="I578" s="44"/>
      <c r="J578" s="44"/>
      <c r="K578" s="44"/>
    </row>
    <row r="579" spans="1:11" x14ac:dyDescent="0.2">
      <c r="A579" s="199" t="s">
        <v>1239</v>
      </c>
      <c r="B579" s="198"/>
      <c r="C579" s="198"/>
      <c r="D579" s="198"/>
      <c r="E579" s="198"/>
      <c r="F579" s="198"/>
      <c r="G579" s="43">
        <v>572517</v>
      </c>
      <c r="H579" s="44"/>
      <c r="I579" s="44"/>
      <c r="J579" s="44"/>
      <c r="K579" s="44"/>
    </row>
    <row r="580" spans="1:11" x14ac:dyDescent="0.2">
      <c r="A580" s="199" t="s">
        <v>1240</v>
      </c>
      <c r="B580" s="198"/>
      <c r="C580" s="198"/>
      <c r="D580" s="198"/>
      <c r="E580" s="198"/>
      <c r="F580" s="198"/>
      <c r="G580" s="43">
        <v>2298907</v>
      </c>
      <c r="H580" s="44"/>
      <c r="I580" s="44"/>
      <c r="J580" s="44"/>
      <c r="K580" s="44"/>
    </row>
    <row r="581" spans="1:11" x14ac:dyDescent="0.2">
      <c r="A581" s="199" t="s">
        <v>1241</v>
      </c>
      <c r="B581" s="198"/>
      <c r="C581" s="198"/>
      <c r="D581" s="198"/>
      <c r="E581" s="198"/>
      <c r="F581" s="198"/>
      <c r="G581" s="43">
        <v>557490</v>
      </c>
      <c r="H581" s="44"/>
      <c r="I581" s="44"/>
      <c r="J581" s="44"/>
      <c r="K581" s="44"/>
    </row>
    <row r="582" spans="1:11" x14ac:dyDescent="0.2">
      <c r="A582" s="199" t="s">
        <v>1242</v>
      </c>
      <c r="B582" s="198"/>
      <c r="C582" s="198"/>
      <c r="D582" s="198"/>
      <c r="E582" s="198"/>
      <c r="F582" s="198"/>
      <c r="G582" s="43">
        <v>335145</v>
      </c>
      <c r="H582" s="44"/>
      <c r="I582" s="44"/>
      <c r="J582" s="44"/>
      <c r="K582" s="44"/>
    </row>
    <row r="583" spans="1:11" x14ac:dyDescent="0.2">
      <c r="A583" s="199" t="s">
        <v>1243</v>
      </c>
      <c r="B583" s="198"/>
      <c r="C583" s="198"/>
      <c r="D583" s="198"/>
      <c r="E583" s="198"/>
      <c r="F583" s="198"/>
      <c r="G583" s="43">
        <v>4558523</v>
      </c>
      <c r="H583" s="44"/>
      <c r="I583" s="44"/>
      <c r="J583" s="44"/>
      <c r="K583" s="44"/>
    </row>
    <row r="584" spans="1:11" x14ac:dyDescent="0.2">
      <c r="A584" s="199" t="s">
        <v>1244</v>
      </c>
      <c r="B584" s="198"/>
      <c r="C584" s="198"/>
      <c r="D584" s="198"/>
      <c r="E584" s="198"/>
      <c r="F584" s="198"/>
      <c r="G584" s="43">
        <v>32978</v>
      </c>
      <c r="H584" s="44"/>
      <c r="I584" s="44"/>
      <c r="J584" s="44"/>
      <c r="K584" s="44"/>
    </row>
    <row r="585" spans="1:11" x14ac:dyDescent="0.2">
      <c r="A585" s="199" t="s">
        <v>1244</v>
      </c>
      <c r="B585" s="198"/>
      <c r="C585" s="198"/>
      <c r="D585" s="198"/>
      <c r="E585" s="198"/>
      <c r="F585" s="198"/>
      <c r="G585" s="43">
        <v>2565</v>
      </c>
      <c r="H585" s="44"/>
      <c r="I585" s="44"/>
      <c r="J585" s="44"/>
      <c r="K585" s="44"/>
    </row>
    <row r="586" spans="1:11" x14ac:dyDescent="0.2">
      <c r="A586" s="199" t="s">
        <v>1244</v>
      </c>
      <c r="B586" s="198"/>
      <c r="C586" s="198"/>
      <c r="D586" s="198"/>
      <c r="E586" s="198"/>
      <c r="F586" s="198"/>
      <c r="G586" s="43">
        <v>32978</v>
      </c>
      <c r="H586" s="44"/>
      <c r="I586" s="44"/>
      <c r="J586" s="44"/>
      <c r="K586" s="44"/>
    </row>
    <row r="587" spans="1:11" x14ac:dyDescent="0.2">
      <c r="A587" s="199" t="s">
        <v>1244</v>
      </c>
      <c r="B587" s="198"/>
      <c r="C587" s="198"/>
      <c r="D587" s="198"/>
      <c r="E587" s="198"/>
      <c r="F587" s="198"/>
      <c r="G587" s="43">
        <v>48743</v>
      </c>
      <c r="H587" s="44"/>
      <c r="I587" s="44"/>
      <c r="J587" s="44"/>
      <c r="K587" s="44"/>
    </row>
    <row r="588" spans="1:11" x14ac:dyDescent="0.2">
      <c r="A588" s="199" t="s">
        <v>1244</v>
      </c>
      <c r="B588" s="198"/>
      <c r="C588" s="198"/>
      <c r="D588" s="198"/>
      <c r="E588" s="198"/>
      <c r="F588" s="198"/>
      <c r="G588" s="43">
        <v>2565</v>
      </c>
      <c r="H588" s="44"/>
      <c r="I588" s="44"/>
      <c r="J588" s="44"/>
      <c r="K588" s="44"/>
    </row>
    <row r="589" spans="1:11" x14ac:dyDescent="0.2">
      <c r="A589" s="199" t="s">
        <v>1244</v>
      </c>
      <c r="B589" s="198"/>
      <c r="C589" s="198"/>
      <c r="D589" s="198"/>
      <c r="E589" s="198"/>
      <c r="F589" s="198"/>
      <c r="G589" s="43">
        <v>32978</v>
      </c>
      <c r="H589" s="44"/>
      <c r="I589" s="44"/>
      <c r="J589" s="44"/>
      <c r="K589" s="44"/>
    </row>
    <row r="590" spans="1:11" x14ac:dyDescent="0.2">
      <c r="A590" s="199" t="s">
        <v>1244</v>
      </c>
      <c r="B590" s="198"/>
      <c r="C590" s="198"/>
      <c r="D590" s="198"/>
      <c r="E590" s="198"/>
      <c r="F590" s="198"/>
      <c r="G590" s="43">
        <v>32978</v>
      </c>
      <c r="H590" s="44"/>
      <c r="I590" s="44"/>
      <c r="J590" s="44"/>
      <c r="K590" s="44"/>
    </row>
    <row r="591" spans="1:11" x14ac:dyDescent="0.2">
      <c r="A591" s="199" t="s">
        <v>1244</v>
      </c>
      <c r="B591" s="198"/>
      <c r="C591" s="198"/>
      <c r="D591" s="198"/>
      <c r="E591" s="198"/>
      <c r="F591" s="198"/>
      <c r="G591" s="43">
        <v>32978</v>
      </c>
      <c r="H591" s="44"/>
      <c r="I591" s="44"/>
      <c r="J591" s="44"/>
      <c r="K591" s="44"/>
    </row>
    <row r="592" spans="1:11" x14ac:dyDescent="0.2">
      <c r="A592" s="199" t="s">
        <v>1244</v>
      </c>
      <c r="B592" s="198"/>
      <c r="C592" s="198"/>
      <c r="D592" s="198"/>
      <c r="E592" s="198"/>
      <c r="F592" s="198"/>
      <c r="G592" s="43">
        <v>32978</v>
      </c>
      <c r="H592" s="44"/>
      <c r="I592" s="44"/>
      <c r="J592" s="44"/>
      <c r="K592" s="44"/>
    </row>
    <row r="593" spans="1:11" x14ac:dyDescent="0.2">
      <c r="A593" s="199" t="s">
        <v>1244</v>
      </c>
      <c r="B593" s="198"/>
      <c r="C593" s="198"/>
      <c r="D593" s="198"/>
      <c r="E593" s="198"/>
      <c r="F593" s="198"/>
      <c r="G593" s="43">
        <v>8082</v>
      </c>
      <c r="H593" s="44"/>
      <c r="I593" s="44"/>
      <c r="J593" s="44"/>
      <c r="K593" s="44"/>
    </row>
    <row r="594" spans="1:11" x14ac:dyDescent="0.2">
      <c r="A594" s="199" t="s">
        <v>1244</v>
      </c>
      <c r="B594" s="198"/>
      <c r="C594" s="198"/>
      <c r="D594" s="198"/>
      <c r="E594" s="198"/>
      <c r="F594" s="198"/>
      <c r="G594" s="43">
        <v>190417</v>
      </c>
      <c r="H594" s="44"/>
      <c r="I594" s="44"/>
      <c r="J594" s="44"/>
      <c r="K594" s="44"/>
    </row>
    <row r="595" spans="1:11" x14ac:dyDescent="0.2">
      <c r="A595" s="200" t="s">
        <v>1235</v>
      </c>
      <c r="B595" s="198"/>
      <c r="C595" s="198"/>
      <c r="D595" s="198"/>
      <c r="E595" s="198"/>
      <c r="F595" s="198"/>
      <c r="G595" s="50">
        <v>5008763</v>
      </c>
      <c r="H595" s="44"/>
      <c r="I595" s="44"/>
      <c r="J595" s="44"/>
      <c r="K595" s="44"/>
    </row>
    <row r="596" spans="1:11" x14ac:dyDescent="0.2">
      <c r="A596" s="199" t="s">
        <v>1245</v>
      </c>
      <c r="B596" s="198"/>
      <c r="C596" s="198"/>
      <c r="D596" s="198"/>
      <c r="E596" s="198"/>
      <c r="F596" s="198"/>
      <c r="G596" s="43">
        <v>7424057</v>
      </c>
      <c r="H596" s="44"/>
      <c r="I596" s="44"/>
      <c r="J596" s="44"/>
      <c r="K596" s="44"/>
    </row>
    <row r="597" spans="1:11" x14ac:dyDescent="0.2">
      <c r="A597" s="199" t="s">
        <v>1246</v>
      </c>
      <c r="B597" s="198"/>
      <c r="C597" s="198"/>
      <c r="D597" s="198"/>
      <c r="E597" s="198"/>
      <c r="F597" s="198"/>
      <c r="G597" s="43">
        <v>111361</v>
      </c>
      <c r="H597" s="44"/>
      <c r="I597" s="44"/>
      <c r="J597" s="44"/>
      <c r="K597" s="44"/>
    </row>
    <row r="598" spans="1:11" x14ac:dyDescent="0.2">
      <c r="A598" s="200" t="s">
        <v>1247</v>
      </c>
      <c r="B598" s="198"/>
      <c r="C598" s="198"/>
      <c r="D598" s="198"/>
      <c r="E598" s="198"/>
      <c r="F598" s="198"/>
      <c r="G598" s="50">
        <v>7535418</v>
      </c>
      <c r="H598" s="44"/>
      <c r="I598" s="44"/>
      <c r="J598" s="44"/>
      <c r="K598" s="44"/>
    </row>
    <row r="599" spans="1:11" x14ac:dyDescent="0.2">
      <c r="A599" s="199" t="s">
        <v>1248</v>
      </c>
      <c r="B599" s="198"/>
      <c r="C599" s="198"/>
      <c r="D599" s="198"/>
      <c r="E599" s="198"/>
      <c r="F599" s="198"/>
      <c r="G599" s="43">
        <v>1507083.6</v>
      </c>
      <c r="H599" s="44"/>
      <c r="I599" s="44"/>
      <c r="J599" s="44"/>
      <c r="K599" s="44"/>
    </row>
    <row r="600" spans="1:11" x14ac:dyDescent="0.2">
      <c r="A600" s="200" t="s">
        <v>1249</v>
      </c>
      <c r="B600" s="198"/>
      <c r="C600" s="198"/>
      <c r="D600" s="198"/>
      <c r="E600" s="198"/>
      <c r="F600" s="198"/>
      <c r="G600" s="50">
        <v>9042501.5999999996</v>
      </c>
      <c r="H600" s="44"/>
      <c r="I600" s="44"/>
      <c r="J600" s="44"/>
      <c r="K600" s="50">
        <v>1785.04</v>
      </c>
    </row>
  </sheetData>
  <mergeCells count="99">
    <mergeCell ref="A596:F596"/>
    <mergeCell ref="A597:F597"/>
    <mergeCell ref="A598:F598"/>
    <mergeCell ref="A599:F599"/>
    <mergeCell ref="A600:F600"/>
    <mergeCell ref="A591:F591"/>
    <mergeCell ref="A592:F592"/>
    <mergeCell ref="A593:F593"/>
    <mergeCell ref="A594:F594"/>
    <mergeCell ref="A595:F595"/>
    <mergeCell ref="A586:F586"/>
    <mergeCell ref="A587:F587"/>
    <mergeCell ref="A588:F588"/>
    <mergeCell ref="A589:F589"/>
    <mergeCell ref="A590:F590"/>
    <mergeCell ref="A581:F581"/>
    <mergeCell ref="A582:F582"/>
    <mergeCell ref="A583:F583"/>
    <mergeCell ref="A584:F584"/>
    <mergeCell ref="A585:F585"/>
    <mergeCell ref="A576:F576"/>
    <mergeCell ref="A577:F577"/>
    <mergeCell ref="A578:F578"/>
    <mergeCell ref="A579:F579"/>
    <mergeCell ref="A580:F580"/>
    <mergeCell ref="A571:F571"/>
    <mergeCell ref="A572:F572"/>
    <mergeCell ref="A573:F573"/>
    <mergeCell ref="A574:F574"/>
    <mergeCell ref="A575:F575"/>
    <mergeCell ref="A566:F566"/>
    <mergeCell ref="A567:F567"/>
    <mergeCell ref="A568:F568"/>
    <mergeCell ref="A569:F569"/>
    <mergeCell ref="A570:F570"/>
    <mergeCell ref="A504:K504"/>
    <mergeCell ref="A522:K522"/>
    <mergeCell ref="A527:K527"/>
    <mergeCell ref="A545:K545"/>
    <mergeCell ref="A550:K550"/>
    <mergeCell ref="A474:K474"/>
    <mergeCell ref="A479:K479"/>
    <mergeCell ref="A483:K483"/>
    <mergeCell ref="A495:K495"/>
    <mergeCell ref="A502:K502"/>
    <mergeCell ref="A418:K418"/>
    <mergeCell ref="A432:K432"/>
    <mergeCell ref="A435:K435"/>
    <mergeCell ref="A439:K439"/>
    <mergeCell ref="A471:K471"/>
    <mergeCell ref="A334:K334"/>
    <mergeCell ref="A351:K351"/>
    <mergeCell ref="A373:K373"/>
    <mergeCell ref="A376:K376"/>
    <mergeCell ref="A396:K396"/>
    <mergeCell ref="A286:K286"/>
    <mergeCell ref="A297:K297"/>
    <mergeCell ref="A303:K303"/>
    <mergeCell ref="A305:K305"/>
    <mergeCell ref="A329:K329"/>
    <mergeCell ref="A217:K217"/>
    <mergeCell ref="A230:K230"/>
    <mergeCell ref="A234:K234"/>
    <mergeCell ref="A278:K278"/>
    <mergeCell ref="A281:K281"/>
    <mergeCell ref="A165:K165"/>
    <mergeCell ref="A190:K190"/>
    <mergeCell ref="A204:K204"/>
    <mergeCell ref="A208:K208"/>
    <mergeCell ref="A209:K209"/>
    <mergeCell ref="A103:K103"/>
    <mergeCell ref="A125:K125"/>
    <mergeCell ref="A146:K146"/>
    <mergeCell ref="A157:K157"/>
    <mergeCell ref="A163:K163"/>
    <mergeCell ref="A30:K30"/>
    <mergeCell ref="A48:K48"/>
    <mergeCell ref="A69:K69"/>
    <mergeCell ref="A74:K74"/>
    <mergeCell ref="A97:K97"/>
    <mergeCell ref="D22:E22"/>
    <mergeCell ref="D20:E20"/>
    <mergeCell ref="D19:E19"/>
    <mergeCell ref="D18:E18"/>
    <mergeCell ref="D17:E17"/>
    <mergeCell ref="A6:K6"/>
    <mergeCell ref="B12:K12"/>
    <mergeCell ref="B15:K15"/>
    <mergeCell ref="D16:E16"/>
    <mergeCell ref="D21:E21"/>
    <mergeCell ref="J26:K27"/>
    <mergeCell ref="H27:H28"/>
    <mergeCell ref="G27:G28"/>
    <mergeCell ref="A26:A28"/>
    <mergeCell ref="C26:C28"/>
    <mergeCell ref="B26:B28"/>
    <mergeCell ref="D26:D28"/>
    <mergeCell ref="E26:F26"/>
    <mergeCell ref="G26:I26"/>
  </mergeCells>
  <phoneticPr fontId="1" type="noConversion"/>
  <pageMargins left="0.23622047244094491" right="0.19685039370078741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9"/>
  <sheetViews>
    <sheetView view="pageBreakPreview" topLeftCell="A4" zoomScale="85" zoomScaleNormal="100" zoomScaleSheetLayoutView="85" workbookViewId="0">
      <selection activeCell="AF9" sqref="AF9"/>
    </sheetView>
  </sheetViews>
  <sheetFormatPr defaultRowHeight="15" x14ac:dyDescent="0.2"/>
  <cols>
    <col min="1" max="1" width="4.5703125" style="53" customWidth="1"/>
    <col min="2" max="2" width="21.28515625" style="53" customWidth="1"/>
    <col min="3" max="3" width="38.42578125" style="53" customWidth="1"/>
    <col min="4" max="4" width="1.42578125" style="54" customWidth="1"/>
    <col min="5" max="5" width="5.42578125" style="54" customWidth="1"/>
    <col min="6" max="6" width="2.28515625" style="54" customWidth="1"/>
    <col min="7" max="7" width="4.140625" style="54" customWidth="1"/>
    <col min="8" max="8" width="5" style="54" customWidth="1"/>
    <col min="9" max="9" width="4.7109375" style="54" customWidth="1"/>
    <col min="10" max="10" width="6.42578125" style="54" customWidth="1"/>
    <col min="11" max="11" width="4" style="54" customWidth="1"/>
    <col min="12" max="12" width="1.42578125" style="54" customWidth="1"/>
    <col min="13" max="13" width="5.85546875" style="54" customWidth="1"/>
    <col min="14" max="14" width="1.42578125" style="54" customWidth="1"/>
    <col min="15" max="15" width="7" style="54" customWidth="1"/>
    <col min="16" max="16" width="1.42578125" style="54" customWidth="1"/>
    <col min="17" max="17" width="6.7109375" style="54" customWidth="1"/>
    <col min="18" max="18" width="2.140625" style="54" customWidth="1"/>
    <col min="19" max="19" width="5.85546875" style="54" customWidth="1"/>
    <col min="20" max="20" width="1.42578125" style="54" customWidth="1"/>
    <col min="21" max="21" width="8" style="54" customWidth="1"/>
    <col min="22" max="22" width="1.42578125" style="54" customWidth="1"/>
    <col min="23" max="23" width="7.7109375" style="54" customWidth="1"/>
    <col min="24" max="24" width="1.42578125" style="54" hidden="1" customWidth="1"/>
    <col min="25" max="25" width="6.140625" style="54" hidden="1" customWidth="1"/>
    <col min="26" max="26" width="6.7109375" style="53" customWidth="1"/>
    <col min="27" max="27" width="1.42578125" style="54" customWidth="1"/>
    <col min="28" max="28" width="5.28515625" style="53" customWidth="1"/>
    <col min="29" max="29" width="1.42578125" style="54" customWidth="1"/>
    <col min="30" max="30" width="10.85546875" style="53" customWidth="1"/>
    <col min="31" max="34" width="9.140625" style="53"/>
    <col min="35" max="35" width="9.42578125" style="53" bestFit="1" customWidth="1"/>
    <col min="36" max="16384" width="9.140625" style="53"/>
  </cols>
  <sheetData>
    <row r="2" spans="1:37" x14ac:dyDescent="0.2">
      <c r="A2" s="168" t="s">
        <v>1288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</row>
    <row r="3" spans="1:37" x14ac:dyDescent="0.2">
      <c r="A3" s="168" t="s">
        <v>1287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</row>
    <row r="4" spans="1:37" x14ac:dyDescent="0.2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B4" s="54"/>
      <c r="AD4" s="54"/>
    </row>
    <row r="6" spans="1:37" s="54" customFormat="1" ht="85.5" customHeight="1" x14ac:dyDescent="0.2">
      <c r="A6" s="119" t="s">
        <v>1286</v>
      </c>
      <c r="B6" s="119" t="s">
        <v>1285</v>
      </c>
      <c r="C6" s="119" t="s">
        <v>1284</v>
      </c>
      <c r="D6" s="154" t="s">
        <v>1283</v>
      </c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6"/>
      <c r="Z6" s="165" t="str">
        <f>'До 1 км'!Z6:AD6</f>
        <v>Стоимость (тыс.руб.) в ценах 4 кв 2019 г. (№51579-ДВ/09 от 31.12.2019)</v>
      </c>
      <c r="AA6" s="166"/>
      <c r="AB6" s="166"/>
      <c r="AC6" s="166"/>
      <c r="AD6" s="167"/>
    </row>
    <row r="7" spans="1:37" s="54" customFormat="1" ht="18" customHeight="1" x14ac:dyDescent="0.2">
      <c r="A7" s="173">
        <v>1</v>
      </c>
      <c r="B7" s="201" t="s">
        <v>1281</v>
      </c>
      <c r="C7" s="124" t="s">
        <v>1292</v>
      </c>
      <c r="D7" s="118" t="s">
        <v>1265</v>
      </c>
      <c r="E7" s="117">
        <v>6.11</v>
      </c>
      <c r="F7" s="117" t="s">
        <v>1266</v>
      </c>
      <c r="G7" s="117" t="s">
        <v>1265</v>
      </c>
      <c r="H7" s="67">
        <v>2.98</v>
      </c>
      <c r="I7" s="67" t="s">
        <v>1257</v>
      </c>
      <c r="J7" s="67">
        <f>1.7+0.45</f>
        <v>2.15</v>
      </c>
      <c r="K7" s="67" t="s">
        <v>1264</v>
      </c>
      <c r="L7" s="67" t="s">
        <v>1257</v>
      </c>
      <c r="M7" s="91">
        <v>1.1499999999999999</v>
      </c>
      <c r="N7" s="91" t="s">
        <v>1257</v>
      </c>
      <c r="O7" s="91">
        <v>0.7</v>
      </c>
      <c r="P7" s="91" t="s">
        <v>1257</v>
      </c>
      <c r="Q7" s="92">
        <v>1.3</v>
      </c>
      <c r="R7" s="91" t="s">
        <v>1257</v>
      </c>
      <c r="S7" s="91">
        <v>1.2</v>
      </c>
      <c r="T7" s="67" t="s">
        <v>1256</v>
      </c>
      <c r="U7" s="80">
        <f>(E7+(H7*J7))*M7*O7*Q7*S7</f>
        <v>15.718848599999998</v>
      </c>
      <c r="V7" s="117"/>
      <c r="W7" s="117"/>
      <c r="X7" s="117"/>
      <c r="Y7" s="116"/>
      <c r="Z7" s="89">
        <f>U7</f>
        <v>15.718848599999998</v>
      </c>
      <c r="AA7" s="64" t="s">
        <v>1257</v>
      </c>
      <c r="AB7" s="62">
        <f>'До 1 км'!AB7</f>
        <v>4.2699999999999996</v>
      </c>
      <c r="AC7" s="64" t="s">
        <v>1256</v>
      </c>
      <c r="AD7" s="63">
        <f>Z7*AB7</f>
        <v>67.119483521999982</v>
      </c>
    </row>
    <row r="8" spans="1:37" s="54" customFormat="1" ht="16.5" customHeight="1" x14ac:dyDescent="0.2">
      <c r="A8" s="174"/>
      <c r="B8" s="202"/>
      <c r="C8" s="179"/>
      <c r="D8" s="162" t="s">
        <v>1263</v>
      </c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4"/>
      <c r="Z8" s="181"/>
      <c r="AA8" s="182"/>
      <c r="AB8" s="182"/>
      <c r="AC8" s="182"/>
      <c r="AD8" s="183"/>
    </row>
    <row r="9" spans="1:37" s="54" customFormat="1" ht="81" customHeight="1" x14ac:dyDescent="0.2">
      <c r="A9" s="175"/>
      <c r="B9" s="203"/>
      <c r="C9" s="180"/>
      <c r="D9" s="169" t="s">
        <v>1291</v>
      </c>
      <c r="E9" s="170"/>
      <c r="F9" s="170"/>
      <c r="G9" s="170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8"/>
      <c r="Z9" s="184"/>
      <c r="AA9" s="185"/>
      <c r="AB9" s="185"/>
      <c r="AC9" s="185"/>
      <c r="AD9" s="186"/>
    </row>
    <row r="10" spans="1:37" ht="18.75" customHeight="1" x14ac:dyDescent="0.2">
      <c r="A10" s="122" t="s">
        <v>50</v>
      </c>
      <c r="B10" s="135" t="s">
        <v>1272</v>
      </c>
      <c r="C10" s="124" t="s">
        <v>1267</v>
      </c>
      <c r="D10" s="114" t="s">
        <v>1265</v>
      </c>
      <c r="E10" s="67">
        <v>7.7629999999999999</v>
      </c>
      <c r="F10" s="67" t="s">
        <v>1266</v>
      </c>
      <c r="G10" s="67" t="s">
        <v>1265</v>
      </c>
      <c r="H10" s="67">
        <v>4.2000000000000003E-2</v>
      </c>
      <c r="I10" s="67" t="s">
        <v>1257</v>
      </c>
      <c r="J10" s="67">
        <v>350</v>
      </c>
      <c r="K10" s="67" t="s">
        <v>1264</v>
      </c>
      <c r="L10" s="67" t="s">
        <v>1257</v>
      </c>
      <c r="M10" s="121">
        <v>1</v>
      </c>
      <c r="N10" s="53" t="s">
        <v>1257</v>
      </c>
      <c r="O10" s="120">
        <v>1.1000000000000001</v>
      </c>
      <c r="P10" s="67" t="s">
        <v>1257</v>
      </c>
      <c r="Q10" s="67">
        <v>0.7</v>
      </c>
      <c r="R10" s="67" t="s">
        <v>1257</v>
      </c>
      <c r="S10" s="81">
        <v>1.3</v>
      </c>
      <c r="T10" s="67" t="s">
        <v>1257</v>
      </c>
      <c r="U10" s="67">
        <v>1.2</v>
      </c>
      <c r="V10" s="67" t="s">
        <v>1256</v>
      </c>
      <c r="W10" s="67">
        <f>(E10+(H10*J10))*M10*O10*Q10*S10*U10</f>
        <v>26.982555600000001</v>
      </c>
      <c r="X10" s="67"/>
      <c r="Y10" s="113"/>
      <c r="Z10" s="89">
        <f>W10</f>
        <v>26.982555600000001</v>
      </c>
      <c r="AA10" s="64" t="s">
        <v>1257</v>
      </c>
      <c r="AB10" s="62">
        <f>AB7</f>
        <v>4.2699999999999996</v>
      </c>
      <c r="AC10" s="64" t="s">
        <v>1256</v>
      </c>
      <c r="AD10" s="63">
        <f>Z10*AB10</f>
        <v>115.215512412</v>
      </c>
      <c r="AG10" s="60"/>
      <c r="AH10" s="59"/>
      <c r="AI10" s="58"/>
    </row>
    <row r="11" spans="1:37" ht="14.25" customHeight="1" x14ac:dyDescent="0.2">
      <c r="A11" s="157"/>
      <c r="B11" s="136"/>
      <c r="C11" s="161"/>
      <c r="D11" s="162" t="s">
        <v>1263</v>
      </c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4"/>
      <c r="Z11" s="88"/>
      <c r="AA11" s="87"/>
      <c r="AB11" s="57"/>
      <c r="AC11" s="87"/>
      <c r="AD11" s="86"/>
    </row>
    <row r="12" spans="1:37" ht="78" customHeight="1" x14ac:dyDescent="0.2">
      <c r="A12" s="123"/>
      <c r="B12" s="137"/>
      <c r="C12" s="125"/>
      <c r="D12" s="169" t="s">
        <v>1262</v>
      </c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1"/>
      <c r="Z12" s="85"/>
      <c r="AA12" s="84"/>
      <c r="AB12" s="75"/>
      <c r="AC12" s="84"/>
      <c r="AD12" s="83"/>
      <c r="AG12" s="60"/>
      <c r="AH12" s="59"/>
      <c r="AI12" s="58"/>
    </row>
    <row r="13" spans="1:37" ht="18" customHeight="1" x14ac:dyDescent="0.2">
      <c r="A13" s="122" t="s">
        <v>54</v>
      </c>
      <c r="B13" s="124" t="s">
        <v>1259</v>
      </c>
      <c r="C13" s="124" t="s">
        <v>1258</v>
      </c>
      <c r="D13" s="82"/>
      <c r="E13" s="67">
        <v>20.8</v>
      </c>
      <c r="F13" s="67" t="s">
        <v>1257</v>
      </c>
      <c r="G13" s="67">
        <v>0.7</v>
      </c>
      <c r="H13" s="67" t="s">
        <v>1257</v>
      </c>
      <c r="I13" s="67">
        <v>0.5</v>
      </c>
      <c r="J13" s="67" t="s">
        <v>1257</v>
      </c>
      <c r="K13" s="81">
        <v>1.3</v>
      </c>
      <c r="L13" s="79" t="s">
        <v>1257</v>
      </c>
      <c r="M13" s="79">
        <v>0.2</v>
      </c>
      <c r="N13" s="67" t="s">
        <v>1256</v>
      </c>
      <c r="O13" s="80">
        <f>E13*K13*I13*G13*M13</f>
        <v>1.8928000000000003</v>
      </c>
      <c r="P13" s="79"/>
      <c r="Q13" s="79"/>
      <c r="R13" s="79"/>
      <c r="S13" s="79"/>
      <c r="T13" s="67"/>
      <c r="U13" s="67"/>
      <c r="V13" s="78"/>
      <c r="W13" s="78"/>
      <c r="X13" s="77"/>
      <c r="Y13" s="76"/>
      <c r="Z13" s="68">
        <f>O13</f>
        <v>1.8928000000000003</v>
      </c>
      <c r="AA13" s="67" t="s">
        <v>1257</v>
      </c>
      <c r="AB13" s="112">
        <f>AB7</f>
        <v>4.2699999999999996</v>
      </c>
      <c r="AC13" s="67" t="s">
        <v>1256</v>
      </c>
      <c r="AD13" s="66">
        <f>Z13*AB13</f>
        <v>8.082256000000001</v>
      </c>
      <c r="AG13" s="60"/>
      <c r="AH13" s="59"/>
      <c r="AI13" s="58"/>
    </row>
    <row r="14" spans="1:37" ht="94.5" customHeight="1" x14ac:dyDescent="0.2">
      <c r="A14" s="123"/>
      <c r="B14" s="125"/>
      <c r="C14" s="125"/>
      <c r="D14" s="126" t="s">
        <v>1290</v>
      </c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8"/>
      <c r="Z14" s="85"/>
      <c r="AA14" s="84"/>
      <c r="AB14" s="75"/>
      <c r="AC14" s="84"/>
      <c r="AD14" s="83"/>
      <c r="AG14" s="60"/>
      <c r="AH14" s="59"/>
      <c r="AI14" s="58"/>
    </row>
    <row r="15" spans="1:37" x14ac:dyDescent="0.25">
      <c r="A15" s="145" t="s">
        <v>1254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7"/>
      <c r="Z15" s="151">
        <f>SUM(AD7:AD14)</f>
        <v>190.41725193399998</v>
      </c>
      <c r="AA15" s="152"/>
      <c r="AB15" s="152"/>
      <c r="AC15" s="152"/>
      <c r="AD15" s="153"/>
      <c r="AE15" s="57"/>
      <c r="AF15" s="55"/>
      <c r="AG15" s="55"/>
      <c r="AH15" s="55"/>
      <c r="AI15" s="55"/>
      <c r="AJ15" s="55"/>
      <c r="AK15" s="55"/>
    </row>
    <row r="16" spans="1:37" x14ac:dyDescent="0.25">
      <c r="A16" s="145" t="s">
        <v>1253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7"/>
      <c r="Z16" s="151">
        <f>Z15*1000</f>
        <v>190417.25193399997</v>
      </c>
      <c r="AA16" s="152"/>
      <c r="AB16" s="152"/>
      <c r="AC16" s="152"/>
      <c r="AD16" s="153"/>
      <c r="AE16" s="57"/>
      <c r="AF16" s="55"/>
      <c r="AG16" s="55"/>
      <c r="AH16" s="55"/>
      <c r="AI16" s="55"/>
      <c r="AJ16" s="55"/>
      <c r="AK16" s="55"/>
    </row>
    <row r="17" spans="1:37" x14ac:dyDescent="0.25">
      <c r="A17" s="145" t="s">
        <v>1252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7"/>
      <c r="Z17" s="148">
        <f>Z16</f>
        <v>190417.25193399997</v>
      </c>
      <c r="AA17" s="149"/>
      <c r="AB17" s="149"/>
      <c r="AC17" s="149"/>
      <c r="AD17" s="150"/>
      <c r="AE17" s="57"/>
      <c r="AF17" s="55"/>
      <c r="AG17" s="55"/>
      <c r="AH17" s="55"/>
      <c r="AI17" s="55"/>
      <c r="AJ17" s="55"/>
      <c r="AK17" s="55"/>
    </row>
    <row r="18" spans="1:37" x14ac:dyDescent="0.25">
      <c r="A18" s="145" t="s">
        <v>1289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7"/>
      <c r="X18" s="56"/>
      <c r="Y18" s="56"/>
      <c r="Z18" s="148">
        <f>Z17*0.2</f>
        <v>38083.450386799996</v>
      </c>
      <c r="AA18" s="149"/>
      <c r="AB18" s="149"/>
      <c r="AC18" s="149"/>
      <c r="AD18" s="150"/>
      <c r="AE18" s="55"/>
      <c r="AF18" s="55"/>
      <c r="AG18" s="55"/>
      <c r="AH18" s="55"/>
      <c r="AI18" s="55"/>
      <c r="AJ18" s="55"/>
      <c r="AK18" s="55"/>
    </row>
    <row r="19" spans="1:37" x14ac:dyDescent="0.25">
      <c r="A19" s="145" t="s">
        <v>1250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7"/>
      <c r="X19" s="56"/>
      <c r="Y19" s="56"/>
      <c r="Z19" s="148">
        <f>Z18+Z17</f>
        <v>228500.70232079996</v>
      </c>
      <c r="AA19" s="149"/>
      <c r="AB19" s="149"/>
      <c r="AC19" s="149"/>
      <c r="AD19" s="150"/>
      <c r="AE19" s="55"/>
      <c r="AF19" s="55"/>
      <c r="AG19" s="55"/>
      <c r="AH19" s="55"/>
      <c r="AI19" s="55"/>
      <c r="AJ19" s="55"/>
      <c r="AK19" s="55"/>
    </row>
  </sheetData>
  <mergeCells count="30">
    <mergeCell ref="B13:B14"/>
    <mergeCell ref="C13:C14"/>
    <mergeCell ref="A13:A14"/>
    <mergeCell ref="D14:Y14"/>
    <mergeCell ref="A2:AD2"/>
    <mergeCell ref="A3:AD3"/>
    <mergeCell ref="Z8:AD9"/>
    <mergeCell ref="A4:Z4"/>
    <mergeCell ref="D6:Y6"/>
    <mergeCell ref="A7:A9"/>
    <mergeCell ref="A10:A12"/>
    <mergeCell ref="B10:B12"/>
    <mergeCell ref="C10:C12"/>
    <mergeCell ref="D11:Y11"/>
    <mergeCell ref="D12:Y12"/>
    <mergeCell ref="B7:B9"/>
    <mergeCell ref="C7:C9"/>
    <mergeCell ref="D8:Y8"/>
    <mergeCell ref="D9:Y9"/>
    <mergeCell ref="Z6:AD6"/>
    <mergeCell ref="A18:W18"/>
    <mergeCell ref="Z18:AD18"/>
    <mergeCell ref="A19:W19"/>
    <mergeCell ref="Z19:AD19"/>
    <mergeCell ref="A15:Y15"/>
    <mergeCell ref="Z15:AD15"/>
    <mergeCell ref="Z16:AD16"/>
    <mergeCell ref="Z17:AD17"/>
    <mergeCell ref="A16:Y16"/>
    <mergeCell ref="A17:Y17"/>
  </mergeCells>
  <pageMargins left="0.56000000000000005" right="0.17" top="0.19" bottom="0.17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 1 км</vt:lpstr>
      <vt:lpstr>ЛСР по форме №4</vt:lpstr>
      <vt:lpstr>Свыше 1 км</vt:lpstr>
      <vt:lpstr>'ЛСР по форме №4'!Print_Titles</vt:lpstr>
      <vt:lpstr>'ЛСР по форме №4'!Заголовки_для_печати</vt:lpstr>
      <vt:lpstr>'До 1 км'!Область_печати</vt:lpstr>
      <vt:lpstr>'Свыше 1 км'!Область_печати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2018-11-22T12:55:08Z</cp:lastPrinted>
  <dcterms:created xsi:type="dcterms:W3CDTF">2002-02-11T05:58:42Z</dcterms:created>
  <dcterms:modified xsi:type="dcterms:W3CDTF">2020-03-03T09:52:25Z</dcterms:modified>
</cp:coreProperties>
</file>