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27201 ЗК МСП\ДоЗ от 17.01.2020\"/>
    </mc:Choice>
  </mc:AlternateContent>
  <bookViews>
    <workbookView xWindow="0" yWindow="0" windowWidth="28800" windowHeight="13596" tabRatio="4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L15" i="1" l="1"/>
  <c r="L14" i="1"/>
  <c r="L13" i="1"/>
  <c r="L12" i="1"/>
  <c r="L11" i="1"/>
  <c r="L10" i="1"/>
  <c r="K15" i="1"/>
  <c r="K14" i="1"/>
  <c r="K13" i="1"/>
  <c r="K12" i="1"/>
  <c r="K11" i="1"/>
  <c r="K10" i="1"/>
  <c r="H16" i="1"/>
  <c r="H17" i="1" s="1"/>
  <c r="Q15" i="1"/>
  <c r="Q14" i="1"/>
  <c r="Q13" i="1"/>
  <c r="Q12" i="1"/>
  <c r="Q11" i="1"/>
  <c r="Q10" i="1"/>
  <c r="O15" i="1"/>
  <c r="O14" i="1"/>
  <c r="O13" i="1"/>
  <c r="O12" i="1"/>
  <c r="O11" i="1"/>
  <c r="O10" i="1"/>
  <c r="H18" i="1" l="1"/>
  <c r="R14" i="1"/>
  <c r="J14" i="1"/>
  <c r="J10" i="1" l="1"/>
  <c r="N10" i="1"/>
  <c r="J11" i="1"/>
  <c r="N11" i="1"/>
  <c r="J12" i="1"/>
  <c r="N12" i="1"/>
  <c r="J13" i="1"/>
  <c r="N13" i="1"/>
  <c r="J15" i="1"/>
  <c r="N15" i="1"/>
  <c r="R11" i="1" l="1"/>
  <c r="R12" i="1"/>
  <c r="R13" i="1"/>
  <c r="R15" i="1"/>
  <c r="R16" i="1" s="1"/>
  <c r="R17" i="1" s="1"/>
  <c r="R18" i="1" s="1"/>
  <c r="G3" i="1" l="1"/>
  <c r="R10" i="1"/>
</calcChain>
</file>

<file path=xl/sharedStrings.xml><?xml version="1.0" encoding="utf-8"?>
<sst xmlns="http://schemas.openxmlformats.org/spreadsheetml/2006/main" count="48" uniqueCount="34">
  <si>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</si>
  <si>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</si>
  <si>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</si>
  <si>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</si>
  <si>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</si>
  <si>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</si>
  <si>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</si>
  <si>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</si>
  <si>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</si>
  <si>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</si>
  <si>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</si>
  <si>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</si>
  <si>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</si>
  <si>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1.1. филиал АО «ДРСК» «Амурские электрические сети»</t>
  </si>
  <si>
    <t>шт</t>
  </si>
  <si>
    <t>Мебель металлическая</t>
  </si>
  <si>
    <t>ИТОГО без НДС, руб.</t>
  </si>
  <si>
    <t>Кроме того, НДС, руб.</t>
  </si>
  <si>
    <t>ИТОГО с НДС, руб.</t>
  </si>
  <si>
    <t>Шкаф для одежды металлический</t>
  </si>
  <si>
    <t>Шкаф металлический для одного газового баллона на 50 л</t>
  </si>
  <si>
    <t>Шкаф металлический для офиса</t>
  </si>
  <si>
    <t>Шкаф раздевальный металлический</t>
  </si>
  <si>
    <t>Шкаф сушильный</t>
  </si>
  <si>
    <t>Практик LS (LE) -21-80</t>
  </si>
  <si>
    <t>ШРМ-22 (60*50*186)</t>
  </si>
  <si>
    <t>RANGER 8</t>
  </si>
  <si>
    <t>Характеристика мебели</t>
  </si>
  <si>
    <t>габариты 1200x450x350</t>
  </si>
  <si>
    <t>габариты 1860х850х400</t>
  </si>
  <si>
    <t>ШС Циклон 1985 габариты 1950х600х850</t>
  </si>
  <si>
    <t xml:space="preserve">Шкаф металлический сушильный (без подогрева) </t>
  </si>
  <si>
    <r>
      <t>Начальная (максимальная)  цена лота:</t>
    </r>
    <r>
      <rPr>
        <sz val="14"/>
        <color rgb="FF002060"/>
        <rFont val="Times New Roman"/>
        <family val="1"/>
        <charset val="204"/>
      </rPr>
      <t xml:space="preserve"> </t>
    </r>
  </si>
  <si>
    <r>
      <t xml:space="preserve">Страна происхождения товара
</t>
    </r>
    <r>
      <rPr>
        <i/>
        <sz val="14"/>
        <color rgb="FFFF0000"/>
        <rFont val="Times New Roman"/>
        <family val="1"/>
        <charset val="204"/>
      </rPr>
      <t>[заполняется Участником – только для товаров, в соответствии с общероссийским классификатором стран мира]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</si>
</sst>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indexed="8"/>
      <name val="Arial"/>
      <family val="2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i/>
      <sz val="14"/>
      <color theme="0" tint="-0.499984740745262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3" fillId="7" borderId="0" xfId="0" applyFont="1" applyFill="1"/>
    <xf numFmtId="0" fontId="4" fillId="0" borderId="0" xfId="0" applyFont="1" applyBorder="1" applyAlignment="1">
      <alignment horizontal="center" vertical="top" wrapText="1"/>
    </xf>
    <xf numFmtId="0" fontId="4" fillId="0" borderId="0" xfId="0" applyFont="1"/>
    <xf numFmtId="0" fontId="5" fillId="8" borderId="21" xfId="0" applyNumberFormat="1" applyFont="1" applyFill="1" applyBorder="1" applyAlignment="1">
      <alignment horizontal="left" vertical="top"/>
    </xf>
    <xf numFmtId="0" fontId="7" fillId="0" borderId="0" xfId="0" applyFont="1"/>
    <xf numFmtId="0" fontId="7" fillId="0" borderId="0" xfId="0" applyFont="1" applyBorder="1" applyAlignment="1">
      <alignment horizontal="center" vertical="top" wrapText="1"/>
    </xf>
    <xf numFmtId="4" fontId="9" fillId="9" borderId="4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13" fillId="7" borderId="0" xfId="0" applyFont="1" applyFill="1"/>
    <xf numFmtId="0" fontId="7" fillId="0" borderId="0" xfId="0" applyFont="1" applyAlignment="1">
      <alignment horizontal="center"/>
    </xf>
    <xf numFmtId="0" fontId="7" fillId="0" borderId="22" xfId="0" applyFont="1" applyBorder="1" applyAlignment="1">
      <alignment horizontal="center" vertical="top"/>
    </xf>
    <xf numFmtId="0" fontId="7" fillId="0" borderId="25" xfId="0" applyNumberFormat="1" applyFont="1" applyFill="1" applyBorder="1" applyAlignment="1">
      <alignment horizontal="left" vertical="top" wrapText="1"/>
    </xf>
    <xf numFmtId="0" fontId="7" fillId="0" borderId="22" xfId="0" applyNumberFormat="1" applyFont="1" applyBorder="1" applyAlignment="1">
      <alignment vertical="top"/>
    </xf>
    <xf numFmtId="4" fontId="7" fillId="0" borderId="22" xfId="0" applyNumberFormat="1" applyFont="1" applyBorder="1" applyAlignment="1">
      <alignment horizontal="right" vertical="center"/>
    </xf>
    <xf numFmtId="1" fontId="7" fillId="0" borderId="20" xfId="0" applyNumberFormat="1" applyFont="1" applyBorder="1" applyAlignment="1">
      <alignment horizontal="right" vertical="top"/>
    </xf>
    <xf numFmtId="4" fontId="9" fillId="6" borderId="9" xfId="0" applyNumberFormat="1" applyFont="1" applyFill="1" applyBorder="1" applyAlignment="1" applyProtection="1">
      <alignment horizontal="center" vertical="top" wrapText="1"/>
    </xf>
    <xf numFmtId="0" fontId="7" fillId="6" borderId="7" xfId="0" applyFont="1" applyFill="1" applyBorder="1" applyAlignment="1">
      <alignment horizontal="center" vertical="top"/>
    </xf>
    <xf numFmtId="49" fontId="9" fillId="2" borderId="23" xfId="0" applyNumberFormat="1" applyFont="1" applyFill="1" applyBorder="1" applyAlignment="1" applyProtection="1">
      <alignment horizontal="left" vertical="top" wrapText="1"/>
      <protection locked="0"/>
    </xf>
    <xf numFmtId="3" fontId="7" fillId="6" borderId="8" xfId="0" applyNumberFormat="1" applyFont="1" applyFill="1" applyBorder="1" applyAlignment="1">
      <alignment horizontal="center" vertical="top" wrapText="1"/>
    </xf>
    <xf numFmtId="4" fontId="7" fillId="6" borderId="24" xfId="0" applyNumberFormat="1" applyFont="1" applyFill="1" applyBorder="1" applyAlignment="1">
      <alignment horizontal="center" vertical="top" wrapText="1"/>
    </xf>
    <xf numFmtId="4" fontId="9" fillId="2" borderId="22" xfId="0" applyNumberFormat="1" applyFont="1" applyFill="1" applyBorder="1" applyAlignment="1" applyProtection="1">
      <alignment horizontal="center" vertical="top" wrapText="1"/>
      <protection locked="0"/>
    </xf>
    <xf numFmtId="3" fontId="7" fillId="6" borderId="14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>
      <alignment horizontal="center" vertical="top" wrapText="1"/>
    </xf>
    <xf numFmtId="49" fontId="9" fillId="2" borderId="22" xfId="0" applyNumberFormat="1" applyFont="1" applyFill="1" applyBorder="1" applyAlignment="1" applyProtection="1">
      <alignment horizontal="left" vertical="top" wrapText="1"/>
      <protection locked="0"/>
    </xf>
    <xf numFmtId="4" fontId="6" fillId="4" borderId="15" xfId="0" applyNumberFormat="1" applyFont="1" applyFill="1" applyBorder="1" applyAlignment="1">
      <alignment horizontal="center" vertical="center" wrapText="1"/>
    </xf>
    <xf numFmtId="9" fontId="9" fillId="2" borderId="28" xfId="0" applyNumberFormat="1" applyFont="1" applyFill="1" applyBorder="1" applyAlignment="1" applyProtection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4" borderId="33" xfId="0" applyNumberFormat="1" applyFont="1" applyFill="1" applyBorder="1" applyAlignment="1">
      <alignment horizontal="center" vertical="top" wrapText="1"/>
    </xf>
    <xf numFmtId="0" fontId="14" fillId="8" borderId="21" xfId="0" applyNumberFormat="1" applyFont="1" applyFill="1" applyBorder="1" applyAlignment="1">
      <alignment horizontal="left" vertical="top"/>
    </xf>
    <xf numFmtId="0" fontId="15" fillId="0" borderId="0" xfId="0" applyFont="1"/>
    <xf numFmtId="0" fontId="16" fillId="8" borderId="21" xfId="0" applyNumberFormat="1" applyFont="1" applyFill="1" applyBorder="1" applyAlignment="1">
      <alignment horizontal="left" vertical="top"/>
    </xf>
    <xf numFmtId="4" fontId="9" fillId="4" borderId="26" xfId="0" applyNumberFormat="1" applyFont="1" applyFill="1" applyBorder="1" applyAlignment="1" applyProtection="1">
      <alignment horizontal="right" vertical="top" wrapText="1"/>
    </xf>
    <xf numFmtId="4" fontId="9" fillId="4" borderId="27" xfId="0" applyNumberFormat="1" applyFont="1" applyFill="1" applyBorder="1" applyAlignment="1" applyProtection="1">
      <alignment horizontal="right" vertical="top" wrapText="1"/>
    </xf>
    <xf numFmtId="4" fontId="9" fillId="4" borderId="30" xfId="0" applyNumberFormat="1" applyFont="1" applyFill="1" applyBorder="1" applyAlignment="1" applyProtection="1">
      <alignment horizontal="right" vertical="top" wrapText="1"/>
    </xf>
    <xf numFmtId="4" fontId="9" fillId="4" borderId="31" xfId="0" applyNumberFormat="1" applyFont="1" applyFill="1" applyBorder="1" applyAlignment="1" applyProtection="1">
      <alignment horizontal="right" vertical="top" wrapText="1"/>
    </xf>
    <xf numFmtId="4" fontId="9" fillId="4" borderId="32" xfId="0" applyNumberFormat="1" applyFont="1" applyFill="1" applyBorder="1" applyAlignment="1" applyProtection="1">
      <alignment horizontal="right" vertical="top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12" fillId="7" borderId="18" xfId="0" applyNumberFormat="1" applyFont="1" applyFill="1" applyBorder="1" applyAlignment="1">
      <alignment horizontal="center" vertical="center" wrapText="1"/>
    </xf>
    <xf numFmtId="0" fontId="12" fillId="7" borderId="19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tabSelected="1" topLeftCell="A6" zoomScale="70" zoomScaleNormal="70" workbookViewId="0">
      <selection activeCell="G15" sqref="G15"/>
    </sheetView>
  </sheetViews>
  <sheetFormatPr defaultRowHeight="14.4" x14ac:dyDescent="0.3"/>
  <cols>
    <col min="1" max="1" width="4.5546875" customWidth="1"/>
    <col min="2" max="2" width="6.44140625" customWidth="1"/>
    <col min="3" max="3" width="54.5546875" bestFit="1" customWidth="1"/>
    <col min="4" max="4" width="25.5546875" customWidth="1"/>
    <col min="5" max="5" width="7.109375" customWidth="1"/>
    <col min="6" max="6" width="15.109375" customWidth="1"/>
    <col min="7" max="7" width="14.5546875" customWidth="1"/>
    <col min="8" max="8" width="22.88671875" customWidth="1"/>
    <col min="11" max="11" width="43.33203125" customWidth="1"/>
    <col min="12" max="12" width="23.6640625" customWidth="1"/>
    <col min="13" max="13" width="21.33203125" customWidth="1"/>
    <col min="14" max="14" width="7.33203125" customWidth="1"/>
    <col min="15" max="15" width="15" customWidth="1"/>
    <col min="16" max="16" width="13.88671875" customWidth="1"/>
    <col min="17" max="17" width="8.6640625" customWidth="1"/>
    <col min="18" max="18" width="22.6640625" customWidth="1"/>
  </cols>
  <sheetData>
    <row r="1" spans="1:28" ht="34.5" customHeight="1" x14ac:dyDescent="0.35">
      <c r="A1" s="7"/>
      <c r="B1" s="52" t="s">
        <v>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8.600000000000001" thickBot="1" x14ac:dyDescent="0.4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60.75" customHeight="1" thickBot="1" x14ac:dyDescent="0.4">
      <c r="A3" s="7"/>
      <c r="B3" s="49" t="s">
        <v>32</v>
      </c>
      <c r="C3" s="50"/>
      <c r="D3" s="50"/>
      <c r="E3" s="50"/>
      <c r="F3" s="53"/>
      <c r="G3" s="9">
        <f>H16</f>
        <v>1352821.13</v>
      </c>
      <c r="H3" s="10" t="s">
        <v>3</v>
      </c>
      <c r="I3" s="8"/>
      <c r="J3" s="8"/>
      <c r="K3" s="8"/>
      <c r="L3" s="8"/>
      <c r="M3" s="8"/>
      <c r="N3" s="8"/>
      <c r="O3" s="8"/>
      <c r="P3" s="8"/>
      <c r="Q3" s="8"/>
      <c r="R3" s="8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8.5" customHeight="1" x14ac:dyDescent="0.35">
      <c r="A4" s="7"/>
      <c r="B4" s="54" t="s">
        <v>15</v>
      </c>
      <c r="C4" s="54"/>
      <c r="D4" s="54"/>
      <c r="E4" s="54"/>
      <c r="F4" s="54"/>
      <c r="G4" s="54"/>
      <c r="H4" s="54"/>
      <c r="I4" s="8"/>
      <c r="J4" s="8"/>
      <c r="K4" s="8"/>
      <c r="L4" s="8"/>
      <c r="M4" s="8"/>
      <c r="N4" s="8"/>
      <c r="O4" s="8"/>
      <c r="P4" s="8"/>
      <c r="Q4" s="8"/>
      <c r="R4" s="8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4.25" customHeight="1" x14ac:dyDescent="0.3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8.600000000000001" thickBot="1" x14ac:dyDescent="0.4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2.25" customHeight="1" thickBot="1" x14ac:dyDescent="0.4">
      <c r="A7" s="7"/>
      <c r="B7" s="55" t="s">
        <v>10</v>
      </c>
      <c r="C7" s="53"/>
      <c r="D7" s="53"/>
      <c r="E7" s="56"/>
      <c r="F7" s="56"/>
      <c r="G7" s="57"/>
      <c r="H7" s="58"/>
      <c r="I7" s="11"/>
      <c r="J7" s="49" t="s">
        <v>4</v>
      </c>
      <c r="K7" s="50"/>
      <c r="L7" s="50"/>
      <c r="M7" s="50"/>
      <c r="N7" s="50"/>
      <c r="O7" s="50"/>
      <c r="P7" s="50"/>
      <c r="Q7" s="50"/>
      <c r="R7" s="5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241.5" customHeight="1" x14ac:dyDescent="0.35">
      <c r="A8" s="7"/>
      <c r="B8" s="12" t="s">
        <v>5</v>
      </c>
      <c r="C8" s="13" t="s">
        <v>0</v>
      </c>
      <c r="D8" s="13" t="s">
        <v>27</v>
      </c>
      <c r="E8" s="13" t="s">
        <v>7</v>
      </c>
      <c r="F8" s="14" t="s">
        <v>8</v>
      </c>
      <c r="G8" s="14" t="s">
        <v>6</v>
      </c>
      <c r="H8" s="15" t="s">
        <v>9</v>
      </c>
      <c r="I8" s="8"/>
      <c r="J8" s="12" t="s">
        <v>5</v>
      </c>
      <c r="K8" s="13" t="s">
        <v>1</v>
      </c>
      <c r="L8" s="13" t="s">
        <v>27</v>
      </c>
      <c r="M8" s="14" t="s">
        <v>33</v>
      </c>
      <c r="N8" s="13" t="s">
        <v>7</v>
      </c>
      <c r="O8" s="14" t="s">
        <v>8</v>
      </c>
      <c r="P8" s="14" t="s">
        <v>11</v>
      </c>
      <c r="Q8" s="14" t="s">
        <v>6</v>
      </c>
      <c r="R8" s="15" t="s">
        <v>12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s="3" customFormat="1" ht="33" customHeight="1" x14ac:dyDescent="0.35">
      <c r="A9" s="47" t="s">
        <v>13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16"/>
      <c r="R9" s="16"/>
    </row>
    <row r="10" spans="1:28" s="5" customFormat="1" ht="46.5" customHeight="1" x14ac:dyDescent="0.35">
      <c r="A10" s="17"/>
      <c r="B10" s="18">
        <v>1</v>
      </c>
      <c r="C10" s="19" t="s">
        <v>19</v>
      </c>
      <c r="D10" s="19" t="s">
        <v>24</v>
      </c>
      <c r="E10" s="20" t="s">
        <v>14</v>
      </c>
      <c r="F10" s="21">
        <v>5979.38</v>
      </c>
      <c r="G10" s="22">
        <v>39</v>
      </c>
      <c r="H10" s="23">
        <f>F10*G10</f>
        <v>233195.82</v>
      </c>
      <c r="I10" s="8"/>
      <c r="J10" s="24">
        <f t="shared" ref="J10:J15" si="0">B10</f>
        <v>1</v>
      </c>
      <c r="K10" s="27" t="str">
        <f t="shared" ref="K10:L15" si="1">C10</f>
        <v>Шкаф для одежды металлический</v>
      </c>
      <c r="L10" s="27" t="str">
        <f t="shared" si="1"/>
        <v>Практик LS (LE) -21-80</v>
      </c>
      <c r="M10" s="25"/>
      <c r="N10" s="26" t="str">
        <f t="shared" ref="N10:N15" si="2">E10</f>
        <v>шт</v>
      </c>
      <c r="O10" s="27">
        <f t="shared" ref="O10:O15" si="3">F10</f>
        <v>5979.38</v>
      </c>
      <c r="P10" s="28"/>
      <c r="Q10" s="29">
        <f t="shared" ref="Q10:Q15" si="4">G10</f>
        <v>39</v>
      </c>
      <c r="R10" s="30">
        <f>P10*Q10</f>
        <v>0</v>
      </c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s="5" customFormat="1" ht="59.25" customHeight="1" x14ac:dyDescent="0.35">
      <c r="A11" s="17"/>
      <c r="B11" s="18">
        <v>2</v>
      </c>
      <c r="C11" s="19" t="s">
        <v>20</v>
      </c>
      <c r="D11" s="19" t="s">
        <v>28</v>
      </c>
      <c r="E11" s="20" t="s">
        <v>14</v>
      </c>
      <c r="F11" s="21">
        <v>4108.33</v>
      </c>
      <c r="G11" s="22">
        <v>1</v>
      </c>
      <c r="H11" s="23">
        <f t="shared" ref="H11:H15" si="5">F11*G11</f>
        <v>4108.33</v>
      </c>
      <c r="I11" s="8"/>
      <c r="J11" s="24">
        <f t="shared" si="0"/>
        <v>2</v>
      </c>
      <c r="K11" s="27" t="str">
        <f t="shared" si="1"/>
        <v>Шкаф металлический для одного газового баллона на 50 л</v>
      </c>
      <c r="L11" s="27" t="str">
        <f t="shared" si="1"/>
        <v>габариты 1200x450x350</v>
      </c>
      <c r="M11" s="31"/>
      <c r="N11" s="29" t="str">
        <f t="shared" si="2"/>
        <v>шт</v>
      </c>
      <c r="O11" s="27">
        <f t="shared" si="3"/>
        <v>4108.33</v>
      </c>
      <c r="P11" s="28"/>
      <c r="Q11" s="29">
        <f t="shared" si="4"/>
        <v>1</v>
      </c>
      <c r="R11" s="30">
        <f t="shared" ref="R11:R15" si="6">P11*Q11</f>
        <v>0</v>
      </c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s="5" customFormat="1" ht="60.75" customHeight="1" x14ac:dyDescent="0.35">
      <c r="A12" s="17"/>
      <c r="B12" s="18">
        <v>3</v>
      </c>
      <c r="C12" s="19" t="s">
        <v>21</v>
      </c>
      <c r="D12" s="19" t="s">
        <v>29</v>
      </c>
      <c r="E12" s="20" t="s">
        <v>14</v>
      </c>
      <c r="F12" s="21">
        <v>8113.87</v>
      </c>
      <c r="G12" s="22">
        <v>1</v>
      </c>
      <c r="H12" s="23">
        <f>F12*G12</f>
        <v>8113.87</v>
      </c>
      <c r="I12" s="8"/>
      <c r="J12" s="24">
        <f t="shared" si="0"/>
        <v>3</v>
      </c>
      <c r="K12" s="27" t="str">
        <f t="shared" si="1"/>
        <v>Шкаф металлический для офиса</v>
      </c>
      <c r="L12" s="27" t="str">
        <f t="shared" si="1"/>
        <v>габариты 1860х850х400</v>
      </c>
      <c r="M12" s="31"/>
      <c r="N12" s="29" t="str">
        <f t="shared" si="2"/>
        <v>шт</v>
      </c>
      <c r="O12" s="27">
        <f t="shared" si="3"/>
        <v>8113.87</v>
      </c>
      <c r="P12" s="28"/>
      <c r="Q12" s="29">
        <f t="shared" si="4"/>
        <v>1</v>
      </c>
      <c r="R12" s="30">
        <f t="shared" si="6"/>
        <v>0</v>
      </c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s="5" customFormat="1" ht="60" customHeight="1" x14ac:dyDescent="0.35">
      <c r="A13" s="17"/>
      <c r="B13" s="18">
        <v>4</v>
      </c>
      <c r="C13" s="19" t="s">
        <v>31</v>
      </c>
      <c r="D13" s="19" t="s">
        <v>30</v>
      </c>
      <c r="E13" s="20" t="s">
        <v>14</v>
      </c>
      <c r="F13" s="21">
        <v>29228.28</v>
      </c>
      <c r="G13" s="22">
        <v>1</v>
      </c>
      <c r="H13" s="23">
        <f>F13*G13</f>
        <v>29228.28</v>
      </c>
      <c r="I13" s="8"/>
      <c r="J13" s="24">
        <f t="shared" si="0"/>
        <v>4</v>
      </c>
      <c r="K13" s="27" t="str">
        <f t="shared" si="1"/>
        <v xml:space="preserve">Шкаф металлический сушильный (без подогрева) </v>
      </c>
      <c r="L13" s="27" t="str">
        <f t="shared" si="1"/>
        <v>ШС Циклон 1985 габариты 1950х600х850</v>
      </c>
      <c r="M13" s="31"/>
      <c r="N13" s="29" t="str">
        <f t="shared" si="2"/>
        <v>шт</v>
      </c>
      <c r="O13" s="27">
        <f t="shared" si="3"/>
        <v>29228.28</v>
      </c>
      <c r="P13" s="28"/>
      <c r="Q13" s="29">
        <f t="shared" si="4"/>
        <v>1</v>
      </c>
      <c r="R13" s="30">
        <f t="shared" si="6"/>
        <v>0</v>
      </c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s="5" customFormat="1" ht="56.25" customHeight="1" x14ac:dyDescent="0.35">
      <c r="A14" s="17"/>
      <c r="B14" s="18">
        <v>5</v>
      </c>
      <c r="C14" s="19" t="s">
        <v>22</v>
      </c>
      <c r="D14" s="19" t="s">
        <v>25</v>
      </c>
      <c r="E14" s="20" t="s">
        <v>14</v>
      </c>
      <c r="F14" s="21">
        <v>5424.99</v>
      </c>
      <c r="G14" s="22">
        <v>17</v>
      </c>
      <c r="H14" s="23">
        <f t="shared" si="5"/>
        <v>92224.83</v>
      </c>
      <c r="I14" s="8"/>
      <c r="J14" s="24">
        <f t="shared" si="0"/>
        <v>5</v>
      </c>
      <c r="K14" s="27" t="str">
        <f t="shared" si="1"/>
        <v>Шкаф раздевальный металлический</v>
      </c>
      <c r="L14" s="27" t="str">
        <f t="shared" si="1"/>
        <v>ШРМ-22 (60*50*186)</v>
      </c>
      <c r="M14" s="31"/>
      <c r="N14" s="29" t="s">
        <v>14</v>
      </c>
      <c r="O14" s="27">
        <f t="shared" si="3"/>
        <v>5424.99</v>
      </c>
      <c r="P14" s="28"/>
      <c r="Q14" s="29">
        <f t="shared" si="4"/>
        <v>17</v>
      </c>
      <c r="R14" s="30">
        <f t="shared" si="6"/>
        <v>0</v>
      </c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s="5" customFormat="1" ht="66.75" customHeight="1" thickBot="1" x14ac:dyDescent="0.4">
      <c r="A15" s="17"/>
      <c r="B15" s="18">
        <v>6</v>
      </c>
      <c r="C15" s="19" t="s">
        <v>23</v>
      </c>
      <c r="D15" s="19" t="s">
        <v>26</v>
      </c>
      <c r="E15" s="20" t="s">
        <v>14</v>
      </c>
      <c r="F15" s="21">
        <v>65730</v>
      </c>
      <c r="G15" s="22">
        <v>15</v>
      </c>
      <c r="H15" s="23">
        <f t="shared" si="5"/>
        <v>985950</v>
      </c>
      <c r="I15" s="8"/>
      <c r="J15" s="24">
        <f t="shared" si="0"/>
        <v>6</v>
      </c>
      <c r="K15" s="27" t="str">
        <f t="shared" si="1"/>
        <v>Шкаф сушильный</v>
      </c>
      <c r="L15" s="27" t="str">
        <f t="shared" si="1"/>
        <v>RANGER 8</v>
      </c>
      <c r="M15" s="31"/>
      <c r="N15" s="29" t="str">
        <f t="shared" si="2"/>
        <v>шт</v>
      </c>
      <c r="O15" s="27">
        <f t="shared" si="3"/>
        <v>65730</v>
      </c>
      <c r="P15" s="28"/>
      <c r="Q15" s="29">
        <f t="shared" si="4"/>
        <v>15</v>
      </c>
      <c r="R15" s="30">
        <f t="shared" si="6"/>
        <v>0</v>
      </c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57.75" customHeight="1" thickBot="1" x14ac:dyDescent="0.4">
      <c r="A16" s="7"/>
      <c r="B16" s="44" t="s">
        <v>16</v>
      </c>
      <c r="C16" s="45"/>
      <c r="D16" s="45"/>
      <c r="E16" s="45"/>
      <c r="F16" s="45"/>
      <c r="G16" s="46"/>
      <c r="H16" s="32">
        <f>SUM(H10:H15)</f>
        <v>1352821.13</v>
      </c>
      <c r="I16" s="7"/>
      <c r="J16" s="44" t="s">
        <v>16</v>
      </c>
      <c r="K16" s="45"/>
      <c r="L16" s="45"/>
      <c r="M16" s="45"/>
      <c r="N16" s="45"/>
      <c r="O16" s="45"/>
      <c r="P16" s="45"/>
      <c r="Q16" s="46"/>
      <c r="R16" s="32">
        <f>R15</f>
        <v>0</v>
      </c>
    </row>
    <row r="17" spans="1:18" ht="33" customHeight="1" x14ac:dyDescent="0.35">
      <c r="A17" s="7"/>
      <c r="B17" s="39" t="s">
        <v>17</v>
      </c>
      <c r="C17" s="40"/>
      <c r="D17" s="40"/>
      <c r="E17" s="40"/>
      <c r="F17" s="40"/>
      <c r="G17" s="33">
        <v>0.2</v>
      </c>
      <c r="H17" s="34">
        <f>H16*0.2</f>
        <v>270564.22599999997</v>
      </c>
      <c r="I17" s="7"/>
      <c r="J17" s="39" t="s">
        <v>17</v>
      </c>
      <c r="K17" s="40"/>
      <c r="L17" s="40"/>
      <c r="M17" s="40"/>
      <c r="N17" s="40"/>
      <c r="O17" s="40"/>
      <c r="P17" s="40"/>
      <c r="Q17" s="33">
        <v>0.2</v>
      </c>
      <c r="R17" s="34">
        <f>R16*Q17</f>
        <v>0</v>
      </c>
    </row>
    <row r="18" spans="1:18" ht="39.75" customHeight="1" thickBot="1" x14ac:dyDescent="0.4">
      <c r="A18" s="7"/>
      <c r="B18" s="41" t="s">
        <v>18</v>
      </c>
      <c r="C18" s="42"/>
      <c r="D18" s="42"/>
      <c r="E18" s="42"/>
      <c r="F18" s="42"/>
      <c r="G18" s="43"/>
      <c r="H18" s="35">
        <f>H16+H17</f>
        <v>1623385.3559999999</v>
      </c>
      <c r="I18" s="7"/>
      <c r="J18" s="41" t="s">
        <v>18</v>
      </c>
      <c r="K18" s="42"/>
      <c r="L18" s="42"/>
      <c r="M18" s="42"/>
      <c r="N18" s="42"/>
      <c r="O18" s="42"/>
      <c r="P18" s="42"/>
      <c r="Q18" s="43"/>
      <c r="R18" s="35">
        <f>R16+R17</f>
        <v>0</v>
      </c>
    </row>
    <row r="19" spans="1:18" ht="18" x14ac:dyDescent="0.35">
      <c r="A19" s="7"/>
      <c r="B19" s="7"/>
      <c r="C19" s="36"/>
      <c r="D19" s="36"/>
      <c r="E19" s="36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 ht="18" x14ac:dyDescent="0.35">
      <c r="A20" s="37"/>
      <c r="B20" s="37"/>
      <c r="C20" s="38"/>
      <c r="D20" s="38"/>
      <c r="E20" s="38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</row>
    <row r="21" spans="1:18" ht="18" x14ac:dyDescent="0.35">
      <c r="A21" s="37"/>
      <c r="B21" s="37"/>
      <c r="C21" s="38"/>
      <c r="D21" s="38"/>
      <c r="E21" s="38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</row>
    <row r="22" spans="1:18" ht="18" x14ac:dyDescent="0.35">
      <c r="A22" s="37"/>
      <c r="B22" s="37"/>
      <c r="C22" s="38"/>
      <c r="D22" s="38"/>
      <c r="E22" s="38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</row>
    <row r="23" spans="1:18" x14ac:dyDescent="0.3">
      <c r="C23" s="6"/>
      <c r="D23" s="6"/>
      <c r="E23" s="6"/>
    </row>
    <row r="24" spans="1:18" x14ac:dyDescent="0.3">
      <c r="C24" s="6"/>
      <c r="D24" s="6"/>
      <c r="E24" s="6"/>
    </row>
    <row r="25" spans="1:18" x14ac:dyDescent="0.3">
      <c r="C25" s="6"/>
      <c r="D25" s="6"/>
      <c r="E25" s="6"/>
    </row>
    <row r="26" spans="1:18" x14ac:dyDescent="0.3">
      <c r="C26" s="6"/>
      <c r="D26" s="6"/>
      <c r="E26" s="6"/>
    </row>
    <row r="27" spans="1:18" x14ac:dyDescent="0.3">
      <c r="C27" s="6"/>
      <c r="D27" s="6"/>
      <c r="E27" s="6"/>
    </row>
    <row r="28" spans="1:18" x14ac:dyDescent="0.3">
      <c r="C28" s="6"/>
      <c r="D28" s="6"/>
      <c r="E28" s="6"/>
    </row>
    <row r="29" spans="1:18" x14ac:dyDescent="0.3">
      <c r="C29" s="6"/>
      <c r="D29" s="6"/>
      <c r="E29" s="6"/>
    </row>
    <row r="30" spans="1:18" x14ac:dyDescent="0.3">
      <c r="C30" s="6"/>
      <c r="D30" s="6"/>
      <c r="E30" s="6"/>
    </row>
  </sheetData>
  <mergeCells count="12">
    <mergeCell ref="A9:P9"/>
    <mergeCell ref="J7:R7"/>
    <mergeCell ref="B1:R1"/>
    <mergeCell ref="B3:F3"/>
    <mergeCell ref="B4:H4"/>
    <mergeCell ref="B7:H7"/>
    <mergeCell ref="B17:F17"/>
    <mergeCell ref="B18:G18"/>
    <mergeCell ref="J16:Q16"/>
    <mergeCell ref="J17:P17"/>
    <mergeCell ref="J18:Q18"/>
    <mergeCell ref="B16:G16"/>
  </mergeCells>
  <pageMargins left="0" right="0" top="0" bottom="0" header="0" footer="0"/>
  <pageSetup paperSize="9" scale="70" orientation="landscape" r:id="rId1"/>
  <ignoredErrors>
    <ignoredError sqref="N15 N10:N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2018-11-07T05:29:01Z</cp:lastPrinted>
  <dcterms:created xsi:type="dcterms:W3CDTF">2018-05-22T01:14:50Z</dcterms:created>
  <dcterms:modified xsi:type="dcterms:W3CDTF">2020-01-16T07:33:15Z</dcterms:modified>
</cp:coreProperties>
</file>