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2019-08-30 (11939 повт.)\"/>
    </mc:Choice>
  </mc:AlternateContent>
  <bookViews>
    <workbookView xWindow="0" yWindow="0" windowWidth="28800" windowHeight="123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МРСК!$A$1:$F$55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E30" i="2" l="1"/>
  <c r="F13" i="2" l="1"/>
  <c r="F14" i="2" s="1"/>
  <c r="D23" i="2" l="1"/>
  <c r="F23" i="2" s="1"/>
  <c r="D24" i="2"/>
  <c r="F24" i="2" s="1"/>
  <c r="D22" i="2"/>
  <c r="F22" i="2" s="1"/>
  <c r="D20" i="2"/>
  <c r="F20" i="2" s="1"/>
  <c r="D18" i="2"/>
  <c r="F18" i="2" s="1"/>
  <c r="D16" i="2"/>
  <c r="F16" i="2" s="1"/>
  <c r="D21" i="2"/>
  <c r="F21" i="2" s="1"/>
  <c r="D19" i="2"/>
  <c r="F19" i="2" s="1"/>
  <c r="D17" i="2"/>
  <c r="F17" i="2" s="1"/>
  <c r="F25" i="2" l="1"/>
  <c r="F30" i="2" s="1"/>
  <c r="F35" i="2" s="1"/>
  <c r="F43" i="2" s="1"/>
  <c r="F29" i="2" l="1"/>
  <c r="F34" i="2" s="1"/>
  <c r="F42" i="2" s="1"/>
  <c r="F27" i="2"/>
  <c r="F32" i="2" s="1"/>
  <c r="F28" i="2"/>
  <c r="F33" i="2" s="1"/>
  <c r="F41" i="2" s="1"/>
  <c r="E32" i="1"/>
  <c r="F40" i="2" l="1"/>
  <c r="F44" i="2" s="1"/>
  <c r="F45" i="2" s="1"/>
  <c r="F46" i="2" s="1"/>
  <c r="F36" i="2"/>
  <c r="H64" i="1"/>
  <c r="H62" i="1"/>
  <c r="H61" i="1"/>
  <c r="H59" i="1"/>
  <c r="F37" i="2" l="1"/>
  <c r="F38" i="2"/>
  <c r="F48" i="2"/>
  <c r="F47" i="2"/>
  <c r="E30" i="1"/>
  <c r="D39" i="1" l="1"/>
  <c r="E15" i="1"/>
  <c r="E50" i="1"/>
  <c r="H50" i="1" s="1"/>
  <c r="G36" i="1"/>
  <c r="G37" i="1" s="1"/>
  <c r="E31" i="1" l="1"/>
  <c r="E53" i="1" s="1"/>
  <c r="G44" i="1" l="1"/>
  <c r="F44" i="1"/>
  <c r="E44" i="1"/>
  <c r="D44" i="1"/>
  <c r="G33" i="1"/>
  <c r="G25" i="1"/>
  <c r="G28" i="1" s="1"/>
  <c r="H24" i="1"/>
  <c r="H22" i="1"/>
  <c r="H20" i="1"/>
  <c r="H18" i="1"/>
  <c r="H44" i="1" l="1"/>
  <c r="H32" i="1"/>
  <c r="G34" i="1"/>
  <c r="F15" i="1" l="1"/>
  <c r="F16" i="1" l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<sst xmlns="http://schemas.openxmlformats.org/spreadsheetml/2006/main" count="158" uniqueCount="131">
  <si>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</si>
  <si>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</si>
  <si>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</si>
  <si>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</si>
  <si>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</si>
  <si>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</si>
  <si>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</si>
  <si>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</si>
  <si>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</si>
  <si>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</si>
  <si>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</si>
  <si>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</si>
  <si>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</si>
  <si>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</si>
  <si>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</si>
  <si>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</si>
  <si>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</si>
  <si>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</si>
  <si>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</si>
  <si>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</si>
  <si>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</si>
  <si>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</si>
  <si>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</si>
  <si>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</si>
  <si>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</si>
  <si>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</si>
  <si>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</si>
  <si>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</si>
  <si>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</si>
  <si>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</si>
  <si>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</si>
  <si>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</si>
  <si>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</si>
  <si>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</si>
  <si>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</si>
  <si>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</si>
  <si>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</si>
  <si>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</si>
  <si>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</si>
  <si>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</si>
  <si>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</si>
  <si>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</si>
  <si>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</si>
  <si>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</si>
  <si>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</si>
  <si>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</si>
  <si>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</si>
  <si>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</si>
  <si>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</si>
  <si>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</si>
  <si>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</si>
  <si>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</si>
  <si>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</si>
  <si>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</si>
  <si>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</si>
  <si>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</si>
  <si>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</si>
  <si>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</si>
  <si>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</si>
  <si>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</si>
  <si>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</si>
  <si>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</si>
  <si>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</si>
  <si>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</si>
  <si>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</si>
  <si>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</si>
  <si>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</si>
  <si>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</si>
  <si>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</si>
  <si>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</si>
  <si>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</si>
  <si>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</si>
  <si>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</si>
  <si>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</si>
  <si>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</si>
  <si>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</si>
  <si>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</si>
  <si>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</si>
  <si>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</si>
  <si>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</si>
  <si>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</si>
  <si>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</si>
  <si>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</si>
  <si>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</si>
  <si>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</si>
  <si>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</si>
  <si>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</si>
  <si>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</si>
  <si>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</si>
  <si>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</si>
  <si>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</si>
  <si>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 учётом индексов Минстроя на 4 кв. 2018:</t>
  </si>
  <si>
    <t>Итого в ценах 4 кв 2018 г.</t>
  </si>
  <si>
    <t>Расчет стоимости объекта согласно сборнику укрупненных  показателей стоимости строительства(реконструкции) подстанций и линий электропередач для нужд ОАО "Холдинг МРСК", 2012 г.</t>
  </si>
  <si>
    <t>Составляющие стоимости строительства (согласно прил.5):</t>
  </si>
  <si>
    <t>табл. 9</t>
  </si>
  <si>
    <t>1,5% - благоустройство;</t>
  </si>
  <si>
    <t>п.3.3</t>
  </si>
  <si>
    <t>1,5-3,9% - временные здания и сооружения (при реконструкции и расширении применяется коэффициент 0,8);</t>
  </si>
  <si>
    <t>7,5 - 9% - проектно-изыскательские работы и авторский надзор;</t>
  </si>
  <si>
    <t>3,0-8,0% - прочие работы и затраты;</t>
  </si>
  <si>
    <t>табл. 14</t>
  </si>
  <si>
    <t>К=1,022 - Строительство КЛ в условиях городской и промышленной застройки</t>
  </si>
  <si>
    <t>К=1,036 - Строительство КЛ вблизи объектов, находящихся под высоким напряжением, в том числе в охранной зоне действующей воздушной линии электропередачи</t>
  </si>
  <si>
    <t>Итого</t>
  </si>
  <si>
    <t xml:space="preserve">Итого в прогнозных ценах 2019 года </t>
  </si>
  <si>
    <t>ВСЕГО по расчету в прогнозных ценах 2019 года с НДС</t>
  </si>
  <si>
    <t>Кабель напряжением 6 кВ ААБлУ 3*240</t>
  </si>
  <si>
    <t>Итого с учётом индексов-дефляторов  на 2019 г. :</t>
  </si>
  <si>
    <t>Прочие затраты</t>
  </si>
  <si>
    <t>в т.ч. проектно-изыскательские работы</t>
  </si>
  <si>
    <t>7,5 %</t>
  </si>
  <si>
    <t>в т.ч.содержание службы заказчика</t>
  </si>
  <si>
    <t>ДПКП-ИСМ-4.1-01.07-11-04</t>
  </si>
  <si>
    <t>1,2 %</t>
  </si>
  <si>
    <t>0</t>
  </si>
  <si>
    <t>в т.ч. проектно-изыскательские работы (планируется к выполнению силами ГРП)</t>
  </si>
  <si>
    <t>Объект: Строительство КЛ 6 кВ протяженностью 0,1 км, от ПС 110/6 кВ Голубовка  в г.Находка, для потребителя ООО "РИМЭКО"</t>
  </si>
  <si>
    <t>СОГЛАСОВАНО:</t>
  </si>
  <si>
    <t>УТВЕРЖДАЮ: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</si>
  <si>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</si>
  <si>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</si>
  <si>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</si>
  <si>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</si>
  <si>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</si>
  <si>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</si>
  <si>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2019 г.</t>
  </si>
  <si>
    <t>"____" _______________2019 г.</t>
  </si>
  <si>
    <t>Составил: ___________________________</t>
  </si>
  <si>
    <t>(должность, подпись, расшифровка)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</si>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</sst>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7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9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08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8" fillId="0" borderId="0" xfId="546" applyFont="1"/>
    <xf numFmtId="0" fontId="56" fillId="0" borderId="0" xfId="562" applyFont="1"/>
    <xf numFmtId="0" fontId="56" fillId="2" borderId="0" xfId="562" applyFont="1" applyFill="1"/>
    <xf numFmtId="0" fontId="60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168" fontId="61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2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58" fillId="0" borderId="0" xfId="546" applyFont="1" applyBorder="1"/>
    <xf numFmtId="0" fontId="64" fillId="0" borderId="2" xfId="475" applyFont="1" applyBorder="1" applyAlignment="1">
      <alignment horizontal="left" vertical="center" wrapText="1"/>
    </xf>
    <xf numFmtId="49" fontId="64" fillId="0" borderId="25" xfId="475" applyNumberFormat="1" applyFont="1" applyBorder="1" applyAlignment="1">
      <alignment horizontal="left" vertical="center" wrapText="1"/>
    </xf>
    <xf numFmtId="0" fontId="64" fillId="0" borderId="2" xfId="546" applyFont="1" applyBorder="1" applyAlignment="1">
      <alignment horizontal="left" vertical="center" wrapText="1"/>
    </xf>
    <xf numFmtId="4" fontId="64" fillId="0" borderId="2" xfId="546" applyNumberFormat="1" applyFont="1" applyBorder="1" applyAlignment="1">
      <alignment horizontal="left" vertical="center" wrapText="1"/>
    </xf>
    <xf numFmtId="4" fontId="64" fillId="2" borderId="26" xfId="557" applyNumberFormat="1" applyFont="1" applyFill="1" applyBorder="1" applyAlignment="1">
      <alignment horizontal="left" vertical="center" wrapText="1"/>
    </xf>
    <xf numFmtId="4" fontId="64" fillId="0" borderId="26" xfId="562" applyNumberFormat="1" applyFont="1" applyBorder="1" applyAlignment="1">
      <alignment horizontal="left" vertical="center" wrapText="1"/>
    </xf>
    <xf numFmtId="0" fontId="64" fillId="0" borderId="2" xfId="562" applyFont="1" applyBorder="1" applyAlignment="1">
      <alignment horizontal="left" vertical="center" wrapText="1"/>
    </xf>
    <xf numFmtId="4" fontId="64" fillId="0" borderId="2" xfId="562" applyNumberFormat="1" applyFont="1" applyBorder="1" applyAlignment="1">
      <alignment horizontal="left" vertical="center" wrapText="1"/>
    </xf>
    <xf numFmtId="4" fontId="64" fillId="0" borderId="31" xfId="562" applyNumberFormat="1" applyFont="1" applyBorder="1" applyAlignment="1">
      <alignment horizontal="left" vertical="center" wrapText="1"/>
    </xf>
    <xf numFmtId="49" fontId="64" fillId="0" borderId="27" xfId="475" applyNumberFormat="1" applyFont="1" applyBorder="1" applyAlignment="1">
      <alignment horizontal="left" vertical="center" wrapText="1"/>
    </xf>
    <xf numFmtId="0" fontId="64" fillId="0" borderId="28" xfId="475" applyFont="1" applyBorder="1" applyAlignment="1">
      <alignment horizontal="left" vertical="center" wrapText="1"/>
    </xf>
    <xf numFmtId="0" fontId="64" fillId="0" borderId="28" xfId="546" applyFont="1" applyBorder="1" applyAlignment="1">
      <alignment horizontal="left" vertical="center" wrapText="1"/>
    </xf>
    <xf numFmtId="4" fontId="64" fillId="0" borderId="28" xfId="546" applyNumberFormat="1" applyFont="1" applyBorder="1" applyAlignment="1">
      <alignment horizontal="left" vertical="center" wrapText="1"/>
    </xf>
    <xf numFmtId="4" fontId="64" fillId="2" borderId="29" xfId="557" applyNumberFormat="1" applyFont="1" applyFill="1" applyBorder="1" applyAlignment="1">
      <alignment horizontal="left" vertical="center" wrapText="1"/>
    </xf>
    <xf numFmtId="4" fontId="65" fillId="0" borderId="36" xfId="562" applyNumberFormat="1" applyFont="1" applyBorder="1" applyAlignment="1">
      <alignment horizontal="left" vertical="center" wrapText="1"/>
    </xf>
    <xf numFmtId="0" fontId="64" fillId="0" borderId="5" xfId="562" applyFont="1" applyBorder="1" applyAlignment="1">
      <alignment horizontal="left" vertical="center" wrapText="1"/>
    </xf>
    <xf numFmtId="4" fontId="64" fillId="0" borderId="5" xfId="562" applyNumberFormat="1" applyFont="1" applyBorder="1" applyAlignment="1">
      <alignment horizontal="left" vertical="center" wrapText="1"/>
    </xf>
    <xf numFmtId="0" fontId="67" fillId="0" borderId="0" xfId="562" applyFont="1" applyAlignment="1"/>
    <xf numFmtId="4" fontId="66" fillId="0" borderId="26" xfId="561" applyNumberFormat="1" applyFont="1" applyBorder="1" applyAlignment="1">
      <alignment horizontal="left" vertical="center" wrapText="1"/>
    </xf>
    <xf numFmtId="168" fontId="64" fillId="0" borderId="5" xfId="562" applyNumberFormat="1" applyFont="1" applyBorder="1" applyAlignment="1">
      <alignment horizontal="left" vertical="center" wrapText="1"/>
    </xf>
    <xf numFmtId="168" fontId="64" fillId="0" borderId="2" xfId="562" applyNumberFormat="1" applyFont="1" applyBorder="1" applyAlignment="1">
      <alignment horizontal="left" vertical="center" wrapText="1"/>
    </xf>
    <xf numFmtId="168" fontId="64" fillId="2" borderId="2" xfId="557" applyNumberFormat="1" applyFont="1" applyFill="1" applyBorder="1" applyAlignment="1">
      <alignment horizontal="left" vertical="center" wrapText="1"/>
    </xf>
    <xf numFmtId="168" fontId="64" fillId="2" borderId="28" xfId="557" applyNumberFormat="1" applyFont="1" applyFill="1" applyBorder="1" applyAlignment="1">
      <alignment horizontal="left" vertical="center" wrapText="1"/>
    </xf>
    <xf numFmtId="4" fontId="58" fillId="0" borderId="0" xfId="546" applyNumberFormat="1" applyFont="1" applyBorder="1" applyAlignment="1">
      <alignment horizontal="center"/>
    </xf>
    <xf numFmtId="4" fontId="60" fillId="0" borderId="0" xfId="562" applyNumberFormat="1" applyFont="1" applyBorder="1" applyAlignment="1">
      <alignment horizontal="left" vertical="center" wrapText="1"/>
    </xf>
    <xf numFmtId="4" fontId="56" fillId="0" borderId="0" xfId="546" applyNumberFormat="1" applyFont="1"/>
    <xf numFmtId="0" fontId="65" fillId="35" borderId="16" xfId="546" applyFont="1" applyFill="1" applyBorder="1" applyAlignment="1">
      <alignment horizontal="center" vertical="center" wrapText="1"/>
    </xf>
    <xf numFmtId="0" fontId="65" fillId="35" borderId="39" xfId="546" applyFont="1" applyFill="1" applyBorder="1" applyAlignment="1">
      <alignment horizontal="center" vertical="center" wrapText="1"/>
    </xf>
    <xf numFmtId="4" fontId="65" fillId="35" borderId="40" xfId="546" applyNumberFormat="1" applyFont="1" applyFill="1" applyBorder="1" applyAlignment="1">
      <alignment horizontal="center" vertical="center" wrapText="1"/>
    </xf>
    <xf numFmtId="49" fontId="64" fillId="0" borderId="22" xfId="475" applyNumberFormat="1" applyFont="1" applyBorder="1" applyAlignment="1">
      <alignment horizontal="left" vertical="center" wrapText="1"/>
    </xf>
    <xf numFmtId="0" fontId="64" fillId="0" borderId="23" xfId="475" applyFont="1" applyBorder="1" applyAlignment="1">
      <alignment horizontal="left" vertical="center" wrapText="1"/>
    </xf>
    <xf numFmtId="0" fontId="64" fillId="0" borderId="23" xfId="546" applyFont="1" applyBorder="1" applyAlignment="1">
      <alignment horizontal="left" vertical="center" wrapText="1"/>
    </xf>
    <xf numFmtId="4" fontId="64" fillId="2" borderId="24" xfId="557" applyNumberFormat="1" applyFont="1" applyFill="1" applyBorder="1" applyAlignment="1">
      <alignment horizontal="left" vertical="center" wrapText="1"/>
    </xf>
    <xf numFmtId="49" fontId="64" fillId="0" borderId="41" xfId="475" applyNumberFormat="1" applyFont="1" applyBorder="1" applyAlignment="1">
      <alignment horizontal="left" vertical="center" wrapText="1"/>
    </xf>
    <xf numFmtId="0" fontId="64" fillId="0" borderId="3" xfId="475" applyFont="1" applyBorder="1" applyAlignment="1">
      <alignment horizontal="left" vertical="center" wrapText="1"/>
    </xf>
    <xf numFmtId="0" fontId="64" fillId="0" borderId="3" xfId="546" applyFont="1" applyBorder="1" applyAlignment="1">
      <alignment horizontal="left" vertical="center" wrapText="1"/>
    </xf>
    <xf numFmtId="4" fontId="64" fillId="0" borderId="3" xfId="546" applyNumberFormat="1" applyFont="1" applyBorder="1" applyAlignment="1">
      <alignment horizontal="left" vertical="center" wrapText="1"/>
    </xf>
    <xf numFmtId="168" fontId="64" fillId="2" borderId="3" xfId="557" applyNumberFormat="1" applyFont="1" applyFill="1" applyBorder="1" applyAlignment="1">
      <alignment horizontal="left" vertical="center" wrapText="1"/>
    </xf>
    <xf numFmtId="4" fontId="64" fillId="2" borderId="42" xfId="557" applyNumberFormat="1" applyFont="1" applyFill="1" applyBorder="1" applyAlignment="1">
      <alignment horizontal="left" vertical="center" wrapText="1"/>
    </xf>
    <xf numFmtId="0" fontId="64" fillId="0" borderId="32" xfId="546" applyFont="1" applyBorder="1" applyAlignment="1">
      <alignment horizontal="left" vertical="center" wrapText="1"/>
    </xf>
    <xf numFmtId="4" fontId="64" fillId="0" borderId="32" xfId="546" applyNumberFormat="1" applyFont="1" applyBorder="1" applyAlignment="1">
      <alignment horizontal="left" vertical="center" wrapText="1"/>
    </xf>
    <xf numFmtId="4" fontId="64" fillId="2" borderId="32" xfId="557" applyNumberFormat="1" applyFont="1" applyFill="1" applyBorder="1" applyAlignment="1">
      <alignment horizontal="left" vertical="center" wrapText="1"/>
    </xf>
    <xf numFmtId="4" fontId="65" fillId="2" borderId="33" xfId="557" applyNumberFormat="1" applyFont="1" applyFill="1" applyBorder="1" applyAlignment="1">
      <alignment horizontal="left" vertical="center" wrapText="1"/>
    </xf>
    <xf numFmtId="0" fontId="64" fillId="0" borderId="39" xfId="546" applyFont="1" applyBorder="1" applyAlignment="1">
      <alignment horizontal="left" vertical="center" wrapText="1"/>
    </xf>
    <xf numFmtId="4" fontId="64" fillId="0" borderId="39" xfId="546" applyNumberFormat="1" applyFont="1" applyBorder="1" applyAlignment="1">
      <alignment horizontal="left" vertical="center" wrapText="1"/>
    </xf>
    <xf numFmtId="4" fontId="64" fillId="2" borderId="39" xfId="557" applyNumberFormat="1" applyFont="1" applyFill="1" applyBorder="1" applyAlignment="1">
      <alignment horizontal="left" vertical="center" wrapText="1"/>
    </xf>
    <xf numFmtId="4" fontId="64" fillId="2" borderId="40" xfId="557" applyNumberFormat="1" applyFont="1" applyFill="1" applyBorder="1" applyAlignment="1">
      <alignment horizontal="left" vertical="center" wrapText="1"/>
    </xf>
    <xf numFmtId="49" fontId="64" fillId="0" borderId="16" xfId="475" applyNumberFormat="1" applyFont="1" applyBorder="1" applyAlignment="1">
      <alignment horizontal="left" vertical="center" wrapText="1"/>
    </xf>
    <xf numFmtId="0" fontId="64" fillId="0" borderId="39" xfId="475" applyFont="1" applyBorder="1" applyAlignment="1">
      <alignment horizontal="left" vertical="center" wrapText="1"/>
    </xf>
    <xf numFmtId="4" fontId="64" fillId="36" borderId="31" xfId="562" applyNumberFormat="1" applyFont="1" applyFill="1" applyBorder="1" applyAlignment="1">
      <alignment horizontal="left" vertical="center" wrapText="1"/>
    </xf>
    <xf numFmtId="4" fontId="64" fillId="36" borderId="26" xfId="562" applyNumberFormat="1" applyFont="1" applyFill="1" applyBorder="1" applyAlignment="1">
      <alignment horizontal="left" vertical="center" wrapText="1"/>
    </xf>
    <xf numFmtId="4" fontId="64" fillId="0" borderId="3" xfId="562" applyNumberFormat="1" applyFont="1" applyBorder="1" applyAlignment="1">
      <alignment horizontal="left" vertical="center" wrapText="1"/>
    </xf>
    <xf numFmtId="4" fontId="64" fillId="36" borderId="42" xfId="562" applyNumberFormat="1" applyFont="1" applyFill="1" applyBorder="1" applyAlignment="1">
      <alignment horizontal="left" vertical="center" wrapText="1"/>
    </xf>
    <xf numFmtId="4" fontId="63" fillId="36" borderId="33" xfId="562" applyNumberFormat="1" applyFont="1" applyFill="1" applyBorder="1" applyAlignment="1">
      <alignment horizontal="left" vertical="center" wrapText="1"/>
    </xf>
    <xf numFmtId="49" fontId="64" fillId="0" borderId="23" xfId="546" applyNumberFormat="1" applyFont="1" applyBorder="1" applyAlignment="1">
      <alignment horizontal="left" vertical="center" wrapText="1"/>
    </xf>
    <xf numFmtId="168" fontId="64" fillId="2" borderId="23" xfId="557" applyNumberFormat="1" applyFont="1" applyFill="1" applyBorder="1" applyAlignment="1">
      <alignment horizontal="left" vertical="center" wrapText="1"/>
    </xf>
    <xf numFmtId="49" fontId="64" fillId="0" borderId="28" xfId="546" applyNumberFormat="1" applyFont="1" applyBorder="1" applyAlignment="1">
      <alignment horizontal="left" vertical="center" wrapText="1"/>
    </xf>
    <xf numFmtId="4" fontId="64" fillId="0" borderId="42" xfId="561" applyNumberFormat="1" applyFont="1" applyBorder="1" applyAlignment="1">
      <alignment horizontal="left" vertical="center" wrapText="1"/>
    </xf>
    <xf numFmtId="4" fontId="68" fillId="2" borderId="33" xfId="561" applyNumberFormat="1" applyFont="1" applyFill="1" applyBorder="1" applyAlignment="1">
      <alignment horizontal="left" vertical="center" wrapText="1"/>
    </xf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1" fillId="34" borderId="6" xfId="1" applyFont="1" applyFill="1" applyBorder="1" applyAlignment="1">
      <alignment horizontal="right" wrapText="1"/>
    </xf>
    <xf numFmtId="0" fontId="61" fillId="34" borderId="7" xfId="1" applyFont="1" applyFill="1" applyBorder="1" applyAlignment="1">
      <alignment horizontal="right" wrapText="1"/>
    </xf>
    <xf numFmtId="0" fontId="61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64" fillId="0" borderId="25" xfId="562" applyFont="1" applyBorder="1" applyAlignment="1">
      <alignment horizontal="left" vertical="center" wrapText="1"/>
    </xf>
    <xf numFmtId="0" fontId="64" fillId="0" borderId="2" xfId="562" applyFont="1" applyBorder="1" applyAlignment="1">
      <alignment horizontal="left" vertical="center" wrapText="1"/>
    </xf>
    <xf numFmtId="0" fontId="66" fillId="0" borderId="25" xfId="561" applyFont="1" applyBorder="1" applyAlignment="1">
      <alignment horizontal="left" vertical="center" wrapText="1"/>
    </xf>
    <xf numFmtId="0" fontId="66" fillId="0" borderId="2" xfId="561" applyFont="1" applyBorder="1" applyAlignment="1">
      <alignment horizontal="left" vertical="center" wrapText="1"/>
    </xf>
    <xf numFmtId="0" fontId="64" fillId="0" borderId="41" xfId="561" applyFont="1" applyBorder="1" applyAlignment="1">
      <alignment horizontal="left" vertical="center" wrapText="1"/>
    </xf>
    <xf numFmtId="0" fontId="64" fillId="0" borderId="3" xfId="561" applyFont="1" applyBorder="1" applyAlignment="1">
      <alignment horizontal="left" vertical="center" wrapText="1"/>
    </xf>
    <xf numFmtId="0" fontId="68" fillId="2" borderId="44" xfId="561" applyFont="1" applyFill="1" applyBorder="1" applyAlignment="1">
      <alignment horizontal="left" vertical="center" wrapText="1"/>
    </xf>
    <xf numFmtId="0" fontId="68" fillId="2" borderId="32" xfId="561" applyFont="1" applyFill="1" applyBorder="1" applyAlignment="1">
      <alignment horizontal="left" vertical="center" wrapText="1"/>
    </xf>
    <xf numFmtId="0" fontId="57" fillId="0" borderId="0" xfId="546" applyFont="1" applyBorder="1" applyAlignment="1">
      <alignment horizontal="center" vertical="center" wrapText="1"/>
    </xf>
    <xf numFmtId="0" fontId="59" fillId="0" borderId="0" xfId="562" applyFont="1" applyBorder="1" applyAlignment="1">
      <alignment horizontal="left"/>
    </xf>
    <xf numFmtId="49" fontId="65" fillId="0" borderId="22" xfId="475" applyNumberFormat="1" applyFont="1" applyBorder="1" applyAlignment="1">
      <alignment horizontal="left" vertical="center" wrapText="1"/>
    </xf>
    <xf numFmtId="49" fontId="65" fillId="0" borderId="23" xfId="475" applyNumberFormat="1" applyFont="1" applyBorder="1" applyAlignment="1">
      <alignment horizontal="left" vertical="center" wrapText="1"/>
    </xf>
    <xf numFmtId="49" fontId="65" fillId="0" borderId="24" xfId="475" applyNumberFormat="1" applyFont="1" applyBorder="1" applyAlignment="1">
      <alignment horizontal="left" vertical="center" wrapText="1"/>
    </xf>
    <xf numFmtId="0" fontId="65" fillId="0" borderId="35" xfId="562" applyFont="1" applyBorder="1" applyAlignment="1">
      <alignment horizontal="left" vertical="center" wrapText="1"/>
    </xf>
    <xf numFmtId="0" fontId="65" fillId="0" borderId="4" xfId="562" applyFont="1" applyBorder="1" applyAlignment="1">
      <alignment horizontal="left" vertical="center" wrapText="1"/>
    </xf>
    <xf numFmtId="49" fontId="65" fillId="0" borderId="37" xfId="475" applyNumberFormat="1" applyFont="1" applyBorder="1" applyAlignment="1">
      <alignment horizontal="left" vertical="center" wrapText="1"/>
    </xf>
    <xf numFmtId="49" fontId="65" fillId="0" borderId="43" xfId="475" applyNumberFormat="1" applyFont="1" applyBorder="1" applyAlignment="1">
      <alignment horizontal="left" vertical="center" wrapText="1"/>
    </xf>
    <xf numFmtId="0" fontId="59" fillId="2" borderId="0" xfId="562" applyFont="1" applyFill="1" applyBorder="1" applyAlignment="1">
      <alignment horizontal="center" wrapText="1"/>
    </xf>
    <xf numFmtId="0" fontId="65" fillId="0" borderId="37" xfId="562" applyFont="1" applyBorder="1" applyAlignment="1">
      <alignment horizontal="center" vertical="center" wrapText="1"/>
    </xf>
    <xf numFmtId="0" fontId="65" fillId="0" borderId="38" xfId="562" applyFont="1" applyBorder="1" applyAlignment="1">
      <alignment horizontal="center" vertical="center" wrapText="1"/>
    </xf>
    <xf numFmtId="0" fontId="65" fillId="0" borderId="34" xfId="562" applyFont="1" applyBorder="1" applyAlignment="1">
      <alignment horizontal="center" vertical="center" wrapText="1"/>
    </xf>
    <xf numFmtId="0" fontId="64" fillId="0" borderId="30" xfId="562" applyFont="1" applyBorder="1" applyAlignment="1">
      <alignment horizontal="left" vertical="center" wrapText="1"/>
    </xf>
    <xf numFmtId="0" fontId="64" fillId="0" borderId="5" xfId="562" applyFont="1" applyBorder="1" applyAlignment="1">
      <alignment horizontal="left" vertical="center" wrapText="1"/>
    </xf>
    <xf numFmtId="0" fontId="66" fillId="0" borderId="37" xfId="561" applyFont="1" applyBorder="1" applyAlignment="1">
      <alignment horizontal="center" vertical="center" wrapText="1"/>
    </xf>
    <xf numFmtId="0" fontId="66" fillId="0" borderId="38" xfId="561" applyFont="1" applyBorder="1" applyAlignment="1">
      <alignment horizontal="center" vertical="center" wrapText="1"/>
    </xf>
    <xf numFmtId="0" fontId="66" fillId="0" borderId="34" xfId="561" applyFont="1" applyBorder="1" applyAlignment="1">
      <alignment horizontal="center" vertical="center" wrapText="1"/>
    </xf>
    <xf numFmtId="0" fontId="64" fillId="0" borderId="41" xfId="562" applyFont="1" applyBorder="1" applyAlignment="1">
      <alignment horizontal="left" vertical="center" wrapText="1"/>
    </xf>
    <xf numFmtId="0" fontId="64" fillId="0" borderId="3" xfId="562" applyFont="1" applyBorder="1" applyAlignment="1">
      <alignment horizontal="left" vertical="center" wrapText="1"/>
    </xf>
    <xf numFmtId="0" fontId="63" fillId="0" borderId="44" xfId="562" applyFont="1" applyBorder="1" applyAlignment="1">
      <alignment horizontal="left" vertical="center" wrapText="1"/>
    </xf>
    <xf numFmtId="0" fontId="63" fillId="0" borderId="32" xfId="562" applyFont="1" applyBorder="1" applyAlignment="1">
      <alignment horizontal="left" vertical="center" wrapText="1"/>
    </xf>
    <xf numFmtId="0" fontId="66" fillId="0" borderId="45" xfId="561" applyFont="1" applyBorder="1" applyAlignment="1">
      <alignment horizontal="center" vertical="center" wrapText="1"/>
    </xf>
    <xf numFmtId="0" fontId="66" fillId="0" borderId="46" xfId="561" applyFont="1" applyBorder="1" applyAlignment="1">
      <alignment horizontal="center" vertical="center" wrapText="1"/>
    </xf>
    <xf numFmtId="0" fontId="66" fillId="0" borderId="47" xfId="561" applyFont="1" applyBorder="1" applyAlignment="1">
      <alignment horizontal="center" vertical="center" wrapText="1"/>
    </xf>
    <xf numFmtId="0" fontId="68" fillId="0" borderId="0" xfId="0" applyFont="1" applyAlignment="1">
      <alignment horizontal="left" vertical="top"/>
    </xf>
    <xf numFmtId="49" fontId="69" fillId="0" borderId="0" xfId="0" applyNumberFormat="1" applyFont="1" applyAlignment="1">
      <alignment horizontal="left" vertical="top"/>
    </xf>
    <xf numFmtId="0" fontId="69" fillId="0" borderId="0" xfId="0" applyFont="1" applyAlignment="1">
      <alignment horizontal="left" vertical="top" wrapText="1"/>
    </xf>
    <xf numFmtId="0" fontId="69" fillId="0" borderId="0" xfId="0" applyFont="1" applyAlignment="1">
      <alignment horizontal="center" vertical="top" wrapText="1"/>
    </xf>
    <xf numFmtId="4" fontId="69" fillId="0" borderId="0" xfId="0" applyNumberFormat="1" applyFont="1" applyAlignment="1">
      <alignment horizontal="center" vertical="top"/>
    </xf>
    <xf numFmtId="4" fontId="68" fillId="0" borderId="0" xfId="0" applyNumberFormat="1" applyFont="1" applyAlignment="1">
      <alignment horizontal="right" vertical="top"/>
    </xf>
    <xf numFmtId="4" fontId="69" fillId="0" borderId="0" xfId="0" applyNumberFormat="1" applyFont="1"/>
    <xf numFmtId="0" fontId="69" fillId="0" borderId="0" xfId="0" applyFont="1"/>
    <xf numFmtId="0" fontId="14" fillId="0" borderId="0" xfId="0" applyFont="1"/>
    <xf numFmtId="0" fontId="69" fillId="0" borderId="0" xfId="0" applyFont="1" applyAlignment="1">
      <alignment horizontal="left" vertical="top"/>
    </xf>
    <xf numFmtId="4" fontId="69" fillId="0" borderId="0" xfId="0" applyNumberFormat="1" applyFont="1" applyAlignment="1">
      <alignment horizontal="right" vertical="top"/>
    </xf>
    <xf numFmtId="0" fontId="70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71" fillId="0" borderId="0" xfId="0" applyNumberFormat="1" applyFont="1" applyAlignment="1">
      <alignment horizontal="center" vertical="top" wrapText="1"/>
    </xf>
    <xf numFmtId="0" fontId="70" fillId="0" borderId="0" xfId="0" applyNumberFormat="1" applyFont="1" applyAlignment="1">
      <alignment horizontal="center" vertical="top" wrapText="1"/>
    </xf>
    <xf numFmtId="49" fontId="70" fillId="0" borderId="0" xfId="0" applyNumberFormat="1" applyFont="1" applyAlignment="1">
      <alignment horizontal="left" vertical="top" wrapText="1"/>
    </xf>
    <xf numFmtId="0" fontId="70" fillId="0" borderId="0" xfId="0" applyFont="1" applyAlignment="1">
      <alignment horizontal="left" vertical="top" wrapText="1"/>
    </xf>
    <xf numFmtId="0" fontId="70" fillId="0" borderId="0" xfId="0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4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right" vertical="top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40srv012\&#1054;&#1073;&#1084;&#1077;&#1085;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5" t="s">
        <v>65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30" t="s">
        <v>59</v>
      </c>
      <c r="B3" s="130"/>
      <c r="C3" s="130"/>
      <c r="D3" s="130"/>
      <c r="E3" s="130"/>
      <c r="F3" s="130"/>
      <c r="G3" s="130"/>
      <c r="H3" s="130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66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33" t="s">
        <v>1</v>
      </c>
      <c r="B9" s="134" t="s">
        <v>2</v>
      </c>
      <c r="C9" s="133" t="s">
        <v>3</v>
      </c>
      <c r="D9" s="135" t="s">
        <v>79</v>
      </c>
      <c r="E9" s="135"/>
      <c r="F9" s="135"/>
      <c r="G9" s="135"/>
      <c r="H9" s="133" t="s">
        <v>80</v>
      </c>
    </row>
    <row r="10" spans="1:8" ht="12.75" customHeight="1" x14ac:dyDescent="0.2">
      <c r="A10" s="133"/>
      <c r="B10" s="134"/>
      <c r="C10" s="133"/>
      <c r="D10" s="133" t="s">
        <v>4</v>
      </c>
      <c r="E10" s="136" t="s">
        <v>5</v>
      </c>
      <c r="F10" s="133" t="s">
        <v>6</v>
      </c>
      <c r="G10" s="133" t="s">
        <v>7</v>
      </c>
      <c r="H10" s="133"/>
    </row>
    <row r="11" spans="1:8" x14ac:dyDescent="0.2">
      <c r="A11" s="133"/>
      <c r="B11" s="134"/>
      <c r="C11" s="133"/>
      <c r="D11" s="133"/>
      <c r="E11" s="137"/>
      <c r="F11" s="133"/>
      <c r="G11" s="133"/>
      <c r="H11" s="133"/>
    </row>
    <row r="12" spans="1:8" x14ac:dyDescent="0.2">
      <c r="A12" s="133"/>
      <c r="B12" s="134"/>
      <c r="C12" s="133"/>
      <c r="D12" s="133"/>
      <c r="E12" s="138"/>
      <c r="F12" s="133"/>
      <c r="G12" s="133"/>
      <c r="H12" s="133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31" t="s">
        <v>8</v>
      </c>
      <c r="B14" s="132"/>
      <c r="C14" s="132"/>
      <c r="D14" s="132"/>
      <c r="E14" s="132"/>
      <c r="F14" s="132"/>
      <c r="G14" s="132"/>
      <c r="H14" s="132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31" t="s">
        <v>12</v>
      </c>
      <c r="B17" s="132"/>
      <c r="C17" s="132"/>
      <c r="D17" s="132"/>
      <c r="E17" s="132"/>
      <c r="F17" s="132"/>
      <c r="G17" s="132"/>
      <c r="H17" s="132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31" t="s">
        <v>14</v>
      </c>
      <c r="B19" s="132"/>
      <c r="C19" s="132"/>
      <c r="D19" s="132"/>
      <c r="E19" s="132"/>
      <c r="F19" s="132"/>
      <c r="G19" s="132"/>
      <c r="H19" s="132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31" t="s">
        <v>16</v>
      </c>
      <c r="B21" s="132"/>
      <c r="C21" s="132"/>
      <c r="D21" s="132"/>
      <c r="E21" s="132"/>
      <c r="F21" s="132"/>
      <c r="G21" s="132"/>
      <c r="H21" s="132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31" t="s">
        <v>18</v>
      </c>
      <c r="B23" s="132"/>
      <c r="C23" s="132"/>
      <c r="D23" s="132"/>
      <c r="E23" s="132"/>
      <c r="F23" s="132"/>
      <c r="G23" s="132"/>
      <c r="H23" s="132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31" t="s">
        <v>21</v>
      </c>
      <c r="B26" s="132"/>
      <c r="C26" s="132"/>
      <c r="D26" s="132"/>
      <c r="E26" s="132"/>
      <c r="F26" s="132"/>
      <c r="G26" s="132"/>
      <c r="H26" s="132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31" t="s">
        <v>24</v>
      </c>
      <c r="B29" s="132"/>
      <c r="C29" s="132"/>
      <c r="D29" s="132"/>
      <c r="E29" s="132"/>
      <c r="F29" s="132"/>
      <c r="G29" s="132"/>
      <c r="H29" s="132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31" t="s">
        <v>32</v>
      </c>
      <c r="B35" s="132"/>
      <c r="C35" s="132"/>
      <c r="D35" s="132"/>
      <c r="E35" s="132"/>
      <c r="F35" s="132"/>
      <c r="G35" s="132"/>
      <c r="H35" s="132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31" t="s">
        <v>35</v>
      </c>
      <c r="B38" s="132"/>
      <c r="C38" s="132"/>
      <c r="D38" s="132"/>
      <c r="E38" s="132"/>
      <c r="F38" s="132"/>
      <c r="G38" s="132"/>
      <c r="H38" s="132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31" t="s">
        <v>38</v>
      </c>
      <c r="B42" s="132"/>
      <c r="C42" s="132"/>
      <c r="D42" s="132"/>
      <c r="E42" s="132"/>
      <c r="F42" s="132"/>
      <c r="G42" s="132"/>
      <c r="H42" s="132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31" t="s">
        <v>42</v>
      </c>
      <c r="B45" s="132"/>
      <c r="C45" s="132"/>
      <c r="D45" s="132"/>
      <c r="E45" s="132"/>
      <c r="F45" s="132"/>
      <c r="G45" s="132"/>
      <c r="H45" s="132"/>
    </row>
    <row r="46" spans="1:8" x14ac:dyDescent="0.2">
      <c r="A46" s="12">
        <v>9</v>
      </c>
      <c r="B46" s="19"/>
      <c r="C46" s="14" t="s">
        <v>78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81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48">
        <v>10</v>
      </c>
      <c r="B49" s="151" t="s">
        <v>77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23"/>
      <c r="R49" s="123"/>
    </row>
    <row r="50" spans="1:18" s="30" customFormat="1" x14ac:dyDescent="0.2">
      <c r="A50" s="149"/>
      <c r="B50" s="152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23"/>
      <c r="R50" s="123"/>
    </row>
    <row r="51" spans="1:18" s="30" customFormat="1" x14ac:dyDescent="0.2">
      <c r="A51" s="149"/>
      <c r="B51" s="152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23"/>
      <c r="R51" s="123"/>
    </row>
    <row r="52" spans="1:18" s="30" customFormat="1" x14ac:dyDescent="0.2">
      <c r="A52" s="149"/>
      <c r="B52" s="152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23"/>
      <c r="R52" s="123"/>
    </row>
    <row r="53" spans="1:18" s="30" customFormat="1" x14ac:dyDescent="0.2">
      <c r="A53" s="150"/>
      <c r="B53" s="153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23"/>
      <c r="R53" s="123"/>
    </row>
    <row r="54" spans="1:18" s="30" customFormat="1" x14ac:dyDescent="0.2">
      <c r="A54" s="34" t="s">
        <v>49</v>
      </c>
      <c r="B54" s="28"/>
      <c r="C54" s="28" t="s">
        <v>73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42" t="s">
        <v>74</v>
      </c>
      <c r="B55" s="143"/>
      <c r="C55" s="144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45" t="s">
        <v>75</v>
      </c>
      <c r="B56" s="146"/>
      <c r="C56" s="147"/>
      <c r="D56" s="37"/>
      <c r="E56" s="37"/>
      <c r="F56" s="37"/>
      <c r="G56" s="37"/>
      <c r="H56" s="38"/>
    </row>
    <row r="57" spans="1:18" x14ac:dyDescent="0.2">
      <c r="A57" s="145" t="s">
        <v>76</v>
      </c>
      <c r="B57" s="146"/>
      <c r="C57" s="147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8"/>
      <c r="J57" s="36"/>
      <c r="K57" s="36"/>
      <c r="L57" s="36"/>
    </row>
    <row r="58" spans="1:18" s="54" customFormat="1" ht="12.75" customHeight="1" x14ac:dyDescent="0.2">
      <c r="A58" s="124" t="s">
        <v>60</v>
      </c>
      <c r="B58" s="125"/>
      <c r="C58" s="125"/>
      <c r="D58" s="125"/>
      <c r="E58" s="125"/>
      <c r="F58" s="125"/>
      <c r="G58" s="125"/>
      <c r="H58" s="126"/>
    </row>
    <row r="59" spans="1:18" x14ac:dyDescent="0.2">
      <c r="A59" s="56" t="s">
        <v>67</v>
      </c>
      <c r="B59" s="56">
        <v>2019</v>
      </c>
      <c r="C59" s="39" t="s">
        <v>68</v>
      </c>
      <c r="D59" s="53">
        <v>0</v>
      </c>
      <c r="E59" s="53">
        <v>0</v>
      </c>
      <c r="F59" s="53">
        <v>0</v>
      </c>
      <c r="G59" s="53">
        <v>0</v>
      </c>
      <c r="H59" s="52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6" t="s">
        <v>50</v>
      </c>
      <c r="B60" s="56">
        <v>2020</v>
      </c>
      <c r="C60" s="39" t="s">
        <v>69</v>
      </c>
      <c r="D60" s="59" t="e">
        <f>D57*$C$59*$C$60</f>
        <v>#REF!</v>
      </c>
      <c r="E60" s="59" t="e">
        <f t="shared" ref="E60:G60" si="11">E57*$C$59*$C$60</f>
        <v>#REF!</v>
      </c>
      <c r="F60" s="59">
        <f t="shared" si="11"/>
        <v>0</v>
      </c>
      <c r="G60" s="59" t="e">
        <f t="shared" si="11"/>
        <v>#REF!</v>
      </c>
      <c r="H60" s="60" t="e">
        <f t="shared" si="10"/>
        <v>#REF!</v>
      </c>
      <c r="I60" s="36"/>
      <c r="J60" s="57"/>
      <c r="K60" s="36"/>
      <c r="L60" s="36"/>
      <c r="N60" s="36"/>
    </row>
    <row r="61" spans="1:18" x14ac:dyDescent="0.2">
      <c r="A61" s="56" t="s">
        <v>61</v>
      </c>
      <c r="B61" s="56">
        <v>2021</v>
      </c>
      <c r="C61" s="39" t="s">
        <v>70</v>
      </c>
      <c r="D61" s="53">
        <v>0</v>
      </c>
      <c r="E61" s="53">
        <v>0</v>
      </c>
      <c r="F61" s="53">
        <v>0</v>
      </c>
      <c r="G61" s="53">
        <v>0</v>
      </c>
      <c r="H61" s="52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6" t="s">
        <v>62</v>
      </c>
      <c r="B62" s="56">
        <v>2022</v>
      </c>
      <c r="C62" s="39" t="s">
        <v>71</v>
      </c>
      <c r="D62" s="53">
        <v>0</v>
      </c>
      <c r="E62" s="53">
        <v>0</v>
      </c>
      <c r="F62" s="53">
        <v>0</v>
      </c>
      <c r="G62" s="53">
        <v>0</v>
      </c>
      <c r="H62" s="52">
        <f>D62+E62+F62+G62</f>
        <v>0</v>
      </c>
      <c r="I62" s="36"/>
      <c r="N62" s="40"/>
    </row>
    <row r="63" spans="1:18" x14ac:dyDescent="0.2">
      <c r="A63" s="56" t="s">
        <v>63</v>
      </c>
      <c r="B63" s="56">
        <v>2023</v>
      </c>
      <c r="C63" s="39" t="s">
        <v>69</v>
      </c>
      <c r="D63" s="53">
        <v>0</v>
      </c>
      <c r="E63" s="53">
        <v>0</v>
      </c>
      <c r="F63" s="53">
        <v>0</v>
      </c>
      <c r="G63" s="53">
        <v>0</v>
      </c>
      <c r="H63" s="52">
        <f>D63+E63+F63+G63</f>
        <v>0</v>
      </c>
      <c r="I63" s="36"/>
      <c r="N63" s="40"/>
    </row>
    <row r="64" spans="1:18" x14ac:dyDescent="0.2">
      <c r="A64" s="56" t="s">
        <v>72</v>
      </c>
      <c r="B64" s="56">
        <v>2024</v>
      </c>
      <c r="C64" s="39" t="s">
        <v>69</v>
      </c>
      <c r="D64" s="53">
        <v>0</v>
      </c>
      <c r="E64" s="53">
        <v>0</v>
      </c>
      <c r="F64" s="53">
        <v>0</v>
      </c>
      <c r="G64" s="53">
        <v>0</v>
      </c>
      <c r="H64" s="52">
        <f t="shared" si="10"/>
        <v>0</v>
      </c>
      <c r="I64" s="36"/>
      <c r="J64" s="36"/>
      <c r="K64" s="36"/>
      <c r="L64" s="36"/>
      <c r="N64" s="40"/>
    </row>
    <row r="65" spans="1:14" x14ac:dyDescent="0.2">
      <c r="A65" s="127" t="s">
        <v>51</v>
      </c>
      <c r="B65" s="128"/>
      <c r="C65" s="129"/>
      <c r="D65" s="61" t="e">
        <f>SUM(D59:D64)+D56</f>
        <v>#REF!</v>
      </c>
      <c r="E65" s="61" t="e">
        <f t="shared" ref="E65:G65" si="12">SUM(E59:E64)+E56</f>
        <v>#REF!</v>
      </c>
      <c r="F65" s="61">
        <f t="shared" si="12"/>
        <v>0</v>
      </c>
      <c r="G65" s="61" t="e">
        <f t="shared" si="12"/>
        <v>#REF!</v>
      </c>
      <c r="H65" s="61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39" t="s">
        <v>64</v>
      </c>
      <c r="B66" s="140"/>
      <c r="C66" s="141"/>
      <c r="D66" s="51" t="e">
        <f>ROUND(D65/1.2/1000,3)</f>
        <v>#REF!</v>
      </c>
      <c r="E66" s="51" t="e">
        <f t="shared" ref="E66:G66" si="13">ROUND(E65/1.2/1000,3)</f>
        <v>#REF!</v>
      </c>
      <c r="F66" s="51">
        <f t="shared" si="13"/>
        <v>0</v>
      </c>
      <c r="G66" s="51" t="e">
        <f t="shared" si="13"/>
        <v>#REF!</v>
      </c>
      <c r="H66" s="51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  <mergeCell ref="A19:H19"/>
    <mergeCell ref="A21:H21"/>
    <mergeCell ref="A23:H23"/>
    <mergeCell ref="A29:H29"/>
    <mergeCell ref="A35:H35"/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22" zoomScaleNormal="100" workbookViewId="0">
      <selection activeCell="I54" sqref="I54"/>
    </sheetView>
  </sheetViews>
  <sheetFormatPr defaultRowHeight="12.75" outlineLevelRow="2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89" customWidth="1"/>
    <col min="7" max="16384" width="9.140625" style="41"/>
  </cols>
  <sheetData>
    <row r="1" spans="1:16" s="195" customFormat="1" ht="15.75" outlineLevel="2" x14ac:dyDescent="0.25">
      <c r="A1" s="187" t="s">
        <v>118</v>
      </c>
      <c r="B1" s="188"/>
      <c r="C1" s="189"/>
      <c r="D1" s="190"/>
      <c r="E1" s="191"/>
      <c r="F1" s="192" t="s">
        <v>119</v>
      </c>
      <c r="G1" s="193"/>
      <c r="H1" s="194"/>
      <c r="I1" s="193"/>
      <c r="J1" s="194"/>
      <c r="L1"/>
      <c r="M1"/>
      <c r="N1"/>
      <c r="P1"/>
    </row>
    <row r="2" spans="1:16" s="195" customFormat="1" ht="15.75" outlineLevel="1" x14ac:dyDescent="0.25">
      <c r="A2" s="196" t="s">
        <v>120</v>
      </c>
      <c r="B2" s="188"/>
      <c r="C2" s="189"/>
      <c r="D2" s="190"/>
      <c r="E2" s="191"/>
      <c r="F2" s="197" t="s">
        <v>121</v>
      </c>
      <c r="G2" s="193"/>
      <c r="H2" s="194"/>
      <c r="I2" s="193"/>
      <c r="J2" s="194"/>
      <c r="L2"/>
      <c r="M2"/>
      <c r="N2"/>
      <c r="P2"/>
    </row>
    <row r="3" spans="1:16" s="195" customFormat="1" ht="15.75" outlineLevel="1" x14ac:dyDescent="0.25">
      <c r="A3" s="196" t="s">
        <v>122</v>
      </c>
      <c r="B3" s="188"/>
      <c r="C3" s="189"/>
      <c r="D3" s="190"/>
      <c r="E3" s="191"/>
      <c r="F3" s="197" t="s">
        <v>123</v>
      </c>
      <c r="G3" s="193"/>
      <c r="H3" s="194"/>
      <c r="I3" s="193"/>
      <c r="J3" s="194"/>
      <c r="L3"/>
      <c r="M3"/>
      <c r="N3"/>
      <c r="P3"/>
    </row>
    <row r="4" spans="1:16" s="195" customFormat="1" ht="15.75" outlineLevel="1" x14ac:dyDescent="0.25">
      <c r="A4" s="196" t="s">
        <v>124</v>
      </c>
      <c r="B4" s="188"/>
      <c r="C4" s="189"/>
      <c r="D4" s="190"/>
      <c r="E4" s="191"/>
      <c r="F4" s="197" t="s">
        <v>125</v>
      </c>
      <c r="G4" s="193"/>
      <c r="H4" s="194"/>
      <c r="I4" s="193"/>
      <c r="J4" s="194"/>
      <c r="L4"/>
      <c r="M4"/>
      <c r="N4"/>
      <c r="P4"/>
    </row>
    <row r="5" spans="1:16" s="195" customFormat="1" ht="15.75" outlineLevel="1" x14ac:dyDescent="0.25">
      <c r="A5" s="196" t="s">
        <v>126</v>
      </c>
      <c r="B5" s="188"/>
      <c r="C5" s="189"/>
      <c r="D5" s="190"/>
      <c r="E5" s="191"/>
      <c r="F5" s="197" t="s">
        <v>127</v>
      </c>
      <c r="G5" s="193"/>
      <c r="H5" s="194"/>
      <c r="I5" s="193"/>
      <c r="J5" s="194"/>
      <c r="L5"/>
      <c r="M5"/>
      <c r="N5"/>
      <c r="P5"/>
    </row>
    <row r="6" spans="1:16" s="195" customFormat="1" ht="15.75" outlineLevel="1" x14ac:dyDescent="0.25">
      <c r="A6" s="196"/>
      <c r="B6" s="188"/>
      <c r="C6" s="189"/>
      <c r="D6" s="190"/>
      <c r="E6" s="191"/>
      <c r="F6" s="197"/>
      <c r="G6" s="193"/>
      <c r="H6" s="194"/>
      <c r="I6" s="193"/>
      <c r="J6" s="194"/>
      <c r="L6"/>
      <c r="M6"/>
      <c r="N6"/>
      <c r="P6"/>
    </row>
    <row r="7" spans="1:16" ht="42" customHeight="1" x14ac:dyDescent="0.2">
      <c r="A7" s="162" t="s">
        <v>93</v>
      </c>
      <c r="B7" s="162"/>
      <c r="C7" s="162"/>
      <c r="D7" s="162"/>
      <c r="E7" s="162"/>
      <c r="F7" s="162"/>
    </row>
    <row r="8" spans="1:16" s="42" customFormat="1" ht="11.25" x14ac:dyDescent="0.2">
      <c r="A8" s="63"/>
      <c r="B8" s="63"/>
      <c r="C8" s="63"/>
      <c r="D8" s="63"/>
      <c r="E8" s="63"/>
      <c r="F8" s="87"/>
    </row>
    <row r="9" spans="1:16" s="43" customFormat="1" ht="11.25" customHeight="1" x14ac:dyDescent="0.25">
      <c r="A9" s="163"/>
      <c r="B9" s="163"/>
      <c r="C9" s="163"/>
      <c r="D9" s="163"/>
      <c r="E9" s="163"/>
      <c r="F9" s="163"/>
    </row>
    <row r="10" spans="1:16" s="44" customFormat="1" ht="38.25" customHeight="1" x14ac:dyDescent="0.25">
      <c r="A10" s="171" t="s">
        <v>117</v>
      </c>
      <c r="B10" s="171"/>
      <c r="C10" s="171"/>
      <c r="D10" s="171"/>
      <c r="E10" s="171"/>
      <c r="F10" s="171"/>
    </row>
    <row r="11" spans="1:16" s="46" customFormat="1" ht="13.5" customHeight="1" thickBot="1" x14ac:dyDescent="0.25">
      <c r="A11" s="45"/>
      <c r="B11" s="45"/>
      <c r="C11" s="45"/>
      <c r="D11" s="45"/>
      <c r="E11" s="45"/>
      <c r="F11" s="88"/>
    </row>
    <row r="12" spans="1:16" ht="45.75" customHeight="1" thickBot="1" x14ac:dyDescent="0.25">
      <c r="A12" s="90" t="s">
        <v>53</v>
      </c>
      <c r="B12" s="91" t="s">
        <v>54</v>
      </c>
      <c r="C12" s="91" t="s">
        <v>55</v>
      </c>
      <c r="D12" s="91" t="s">
        <v>84</v>
      </c>
      <c r="E12" s="91" t="s">
        <v>56</v>
      </c>
      <c r="F12" s="92" t="s">
        <v>85</v>
      </c>
    </row>
    <row r="13" spans="1:16" s="62" customFormat="1" ht="30.75" customHeight="1" thickBot="1" x14ac:dyDescent="0.3">
      <c r="A13" s="111">
        <v>1</v>
      </c>
      <c r="B13" s="112" t="s">
        <v>107</v>
      </c>
      <c r="C13" s="107" t="s">
        <v>95</v>
      </c>
      <c r="D13" s="108">
        <v>336.1</v>
      </c>
      <c r="E13" s="109">
        <v>0.1</v>
      </c>
      <c r="F13" s="110">
        <f>D13*E13</f>
        <v>33.610000000000007</v>
      </c>
    </row>
    <row r="14" spans="1:16" s="47" customFormat="1" ht="13.5" customHeight="1" thickBot="1" x14ac:dyDescent="0.25">
      <c r="A14" s="169" t="s">
        <v>104</v>
      </c>
      <c r="B14" s="170"/>
      <c r="C14" s="103"/>
      <c r="D14" s="104"/>
      <c r="E14" s="105"/>
      <c r="F14" s="106">
        <f>SUM(F13:F13)</f>
        <v>33.610000000000007</v>
      </c>
    </row>
    <row r="15" spans="1:16" s="62" customFormat="1" x14ac:dyDescent="0.25">
      <c r="A15" s="164" t="s">
        <v>86</v>
      </c>
      <c r="B15" s="165"/>
      <c r="C15" s="165"/>
      <c r="D15" s="165"/>
      <c r="E15" s="165"/>
      <c r="F15" s="166"/>
    </row>
    <row r="16" spans="1:16" s="62" customFormat="1" ht="25.5" x14ac:dyDescent="0.25">
      <c r="A16" s="65"/>
      <c r="B16" s="64" t="s">
        <v>83</v>
      </c>
      <c r="C16" s="66" t="s">
        <v>82</v>
      </c>
      <c r="D16" s="67">
        <f>F14</f>
        <v>33.610000000000007</v>
      </c>
      <c r="E16" s="85">
        <v>0.09</v>
      </c>
      <c r="F16" s="68">
        <f>D16*E16</f>
        <v>3.0249000000000006</v>
      </c>
    </row>
    <row r="17" spans="1:6" s="62" customFormat="1" x14ac:dyDescent="0.25">
      <c r="A17" s="65"/>
      <c r="B17" s="64" t="s">
        <v>96</v>
      </c>
      <c r="C17" s="66" t="s">
        <v>97</v>
      </c>
      <c r="D17" s="67">
        <f>F14</f>
        <v>33.610000000000007</v>
      </c>
      <c r="E17" s="85">
        <v>0</v>
      </c>
      <c r="F17" s="68">
        <f t="shared" ref="F17:F24" si="0">D17*E17</f>
        <v>0</v>
      </c>
    </row>
    <row r="18" spans="1:6" s="62" customFormat="1" ht="25.5" x14ac:dyDescent="0.25">
      <c r="A18" s="65"/>
      <c r="B18" s="64" t="s">
        <v>98</v>
      </c>
      <c r="C18" s="66" t="s">
        <v>97</v>
      </c>
      <c r="D18" s="67">
        <f>F14</f>
        <v>33.610000000000007</v>
      </c>
      <c r="E18" s="85">
        <v>0</v>
      </c>
      <c r="F18" s="68">
        <f>D18*E18</f>
        <v>0</v>
      </c>
    </row>
    <row r="19" spans="1:6" s="62" customFormat="1" x14ac:dyDescent="0.25">
      <c r="A19" s="65"/>
      <c r="B19" s="64" t="s">
        <v>99</v>
      </c>
      <c r="C19" s="66" t="s">
        <v>97</v>
      </c>
      <c r="D19" s="67">
        <f>F14</f>
        <v>33.610000000000007</v>
      </c>
      <c r="E19" s="85">
        <v>0</v>
      </c>
      <c r="F19" s="68">
        <f t="shared" si="0"/>
        <v>0</v>
      </c>
    </row>
    <row r="20" spans="1:6" s="62" customFormat="1" x14ac:dyDescent="0.25">
      <c r="A20" s="65"/>
      <c r="B20" s="64" t="s">
        <v>57</v>
      </c>
      <c r="C20" s="66" t="s">
        <v>97</v>
      </c>
      <c r="D20" s="67">
        <f>F14</f>
        <v>33.610000000000007</v>
      </c>
      <c r="E20" s="85">
        <v>2.5999999999999999E-2</v>
      </c>
      <c r="F20" s="68">
        <f t="shared" si="0"/>
        <v>0.87386000000000008</v>
      </c>
    </row>
    <row r="21" spans="1:6" s="62" customFormat="1" x14ac:dyDescent="0.25">
      <c r="A21" s="65"/>
      <c r="B21" s="64" t="s">
        <v>100</v>
      </c>
      <c r="C21" s="66" t="s">
        <v>97</v>
      </c>
      <c r="D21" s="67">
        <f>F14</f>
        <v>33.610000000000007</v>
      </c>
      <c r="E21" s="85">
        <v>0</v>
      </c>
      <c r="F21" s="68">
        <f t="shared" si="0"/>
        <v>0</v>
      </c>
    </row>
    <row r="22" spans="1:6" s="62" customFormat="1" x14ac:dyDescent="0.25">
      <c r="A22" s="97"/>
      <c r="B22" s="98" t="s">
        <v>58</v>
      </c>
      <c r="C22" s="99" t="s">
        <v>97</v>
      </c>
      <c r="D22" s="100">
        <f>F14</f>
        <v>33.610000000000007</v>
      </c>
      <c r="E22" s="101">
        <v>0</v>
      </c>
      <c r="F22" s="102">
        <f t="shared" si="0"/>
        <v>0</v>
      </c>
    </row>
    <row r="23" spans="1:6" s="62" customFormat="1" x14ac:dyDescent="0.25">
      <c r="A23" s="97"/>
      <c r="B23" s="98" t="s">
        <v>102</v>
      </c>
      <c r="C23" s="99" t="s">
        <v>101</v>
      </c>
      <c r="D23" s="100">
        <f>F14</f>
        <v>33.610000000000007</v>
      </c>
      <c r="E23" s="101">
        <v>0</v>
      </c>
      <c r="F23" s="102">
        <f t="shared" si="0"/>
        <v>0</v>
      </c>
    </row>
    <row r="24" spans="1:6" s="62" customFormat="1" ht="39" thickBot="1" x14ac:dyDescent="0.3">
      <c r="A24" s="73"/>
      <c r="B24" s="74" t="s">
        <v>103</v>
      </c>
      <c r="C24" s="75" t="s">
        <v>101</v>
      </c>
      <c r="D24" s="76">
        <f>F14</f>
        <v>33.610000000000007</v>
      </c>
      <c r="E24" s="86">
        <v>0</v>
      </c>
      <c r="F24" s="77">
        <f t="shared" si="0"/>
        <v>0</v>
      </c>
    </row>
    <row r="25" spans="1:6" s="47" customFormat="1" ht="13.5" customHeight="1" thickBot="1" x14ac:dyDescent="0.25">
      <c r="A25" s="167" t="s">
        <v>87</v>
      </c>
      <c r="B25" s="168"/>
      <c r="C25" s="168"/>
      <c r="D25" s="168"/>
      <c r="E25" s="168"/>
      <c r="F25" s="78">
        <f>SUM(F16:F24,F14)</f>
        <v>37.508760000000009</v>
      </c>
    </row>
    <row r="26" spans="1:6" s="47" customFormat="1" ht="13.5" customHeight="1" thickBot="1" x14ac:dyDescent="0.25">
      <c r="A26" s="172" t="s">
        <v>94</v>
      </c>
      <c r="B26" s="173"/>
      <c r="C26" s="173"/>
      <c r="D26" s="173"/>
      <c r="E26" s="173"/>
      <c r="F26" s="174"/>
    </row>
    <row r="27" spans="1:6" s="47" customFormat="1" ht="13.5" customHeight="1" x14ac:dyDescent="0.2">
      <c r="A27" s="175" t="s">
        <v>88</v>
      </c>
      <c r="B27" s="176"/>
      <c r="C27" s="176"/>
      <c r="D27" s="176"/>
      <c r="E27" s="79">
        <v>0.82499999999999996</v>
      </c>
      <c r="F27" s="72">
        <f>F25*E27</f>
        <v>30.944727000000007</v>
      </c>
    </row>
    <row r="28" spans="1:6" s="47" customFormat="1" ht="13.5" customHeight="1" x14ac:dyDescent="0.2">
      <c r="A28" s="154" t="s">
        <v>89</v>
      </c>
      <c r="B28" s="155"/>
      <c r="C28" s="155"/>
      <c r="D28" s="155"/>
      <c r="E28" s="70">
        <v>0</v>
      </c>
      <c r="F28" s="69">
        <f>F25*E28</f>
        <v>0</v>
      </c>
    </row>
    <row r="29" spans="1:6" s="47" customFormat="1" ht="13.5" customHeight="1" x14ac:dyDescent="0.2">
      <c r="A29" s="154" t="s">
        <v>90</v>
      </c>
      <c r="B29" s="155"/>
      <c r="C29" s="155"/>
      <c r="D29" s="155"/>
      <c r="E29" s="70">
        <v>5.0000000000000001E-3</v>
      </c>
      <c r="F29" s="69">
        <f>F25*E29</f>
        <v>0.18754380000000004</v>
      </c>
    </row>
    <row r="30" spans="1:6" s="47" customFormat="1" ht="13.5" customHeight="1" thickBot="1" x14ac:dyDescent="0.25">
      <c r="A30" s="154" t="s">
        <v>109</v>
      </c>
      <c r="B30" s="155"/>
      <c r="C30" s="155"/>
      <c r="D30" s="155"/>
      <c r="E30" s="71">
        <f>0.17</f>
        <v>0.17</v>
      </c>
      <c r="F30" s="69">
        <f>F25*E30</f>
        <v>6.3764892000000017</v>
      </c>
    </row>
    <row r="31" spans="1:6" s="47" customFormat="1" ht="13.5" customHeight="1" thickBot="1" x14ac:dyDescent="0.25">
      <c r="A31" s="177" t="s">
        <v>91</v>
      </c>
      <c r="B31" s="178"/>
      <c r="C31" s="178"/>
      <c r="D31" s="178"/>
      <c r="E31" s="178"/>
      <c r="F31" s="179"/>
    </row>
    <row r="32" spans="1:6" s="47" customFormat="1" ht="13.5" customHeight="1" x14ac:dyDescent="0.2">
      <c r="A32" s="175" t="s">
        <v>88</v>
      </c>
      <c r="B32" s="176"/>
      <c r="C32" s="176"/>
      <c r="D32" s="176"/>
      <c r="E32" s="80">
        <v>5.83</v>
      </c>
      <c r="F32" s="113">
        <f>F27*E32</f>
        <v>180.40775841000004</v>
      </c>
    </row>
    <row r="33" spans="1:6" s="47" customFormat="1" ht="13.5" customHeight="1" x14ac:dyDescent="0.2">
      <c r="A33" s="154" t="s">
        <v>89</v>
      </c>
      <c r="B33" s="155"/>
      <c r="C33" s="155"/>
      <c r="D33" s="155"/>
      <c r="E33" s="71">
        <v>4.58</v>
      </c>
      <c r="F33" s="114">
        <f>F28*E33</f>
        <v>0</v>
      </c>
    </row>
    <row r="34" spans="1:6" s="47" customFormat="1" ht="13.5" customHeight="1" x14ac:dyDescent="0.2">
      <c r="A34" s="154" t="s">
        <v>90</v>
      </c>
      <c r="B34" s="155"/>
      <c r="C34" s="155"/>
      <c r="D34" s="155"/>
      <c r="E34" s="71">
        <v>5.83</v>
      </c>
      <c r="F34" s="114">
        <f>F29*E34</f>
        <v>1.0933803540000002</v>
      </c>
    </row>
    <row r="35" spans="1:6" s="47" customFormat="1" ht="13.5" customHeight="1" thickBot="1" x14ac:dyDescent="0.25">
      <c r="A35" s="180" t="s">
        <v>109</v>
      </c>
      <c r="B35" s="181"/>
      <c r="C35" s="181"/>
      <c r="D35" s="181"/>
      <c r="E35" s="115">
        <v>9.0299999999999994</v>
      </c>
      <c r="F35" s="116">
        <f>F30*E35</f>
        <v>57.579697476000014</v>
      </c>
    </row>
    <row r="36" spans="1:6" s="47" customFormat="1" ht="13.5" customHeight="1" thickBot="1" x14ac:dyDescent="0.25">
      <c r="A36" s="182" t="s">
        <v>92</v>
      </c>
      <c r="B36" s="183"/>
      <c r="C36" s="183"/>
      <c r="D36" s="183"/>
      <c r="E36" s="183"/>
      <c r="F36" s="117">
        <f>SUM(F32:F35)</f>
        <v>239.08083624000005</v>
      </c>
    </row>
    <row r="37" spans="1:6" s="81" customFormat="1" ht="13.5" customHeight="1" x14ac:dyDescent="0.2">
      <c r="A37" s="93"/>
      <c r="B37" s="94" t="s">
        <v>116</v>
      </c>
      <c r="C37" s="95" t="s">
        <v>97</v>
      </c>
      <c r="D37" s="118" t="s">
        <v>115</v>
      </c>
      <c r="E37" s="119">
        <v>0</v>
      </c>
      <c r="F37" s="96">
        <f>F36*E37</f>
        <v>0</v>
      </c>
    </row>
    <row r="38" spans="1:6" s="47" customFormat="1" ht="42.75" customHeight="1" thickBot="1" x14ac:dyDescent="0.25">
      <c r="A38" s="73"/>
      <c r="B38" s="74" t="s">
        <v>112</v>
      </c>
      <c r="C38" s="75" t="s">
        <v>113</v>
      </c>
      <c r="D38" s="120" t="s">
        <v>114</v>
      </c>
      <c r="E38" s="86">
        <v>1.2E-2</v>
      </c>
      <c r="F38" s="77">
        <f>F36*E38</f>
        <v>2.8689700348800007</v>
      </c>
    </row>
    <row r="39" spans="1:6" s="47" customFormat="1" ht="27" customHeight="1" thickBot="1" x14ac:dyDescent="0.25">
      <c r="A39" s="184" t="s">
        <v>108</v>
      </c>
      <c r="B39" s="185"/>
      <c r="C39" s="185"/>
      <c r="D39" s="185"/>
      <c r="E39" s="185"/>
      <c r="F39" s="186"/>
    </row>
    <row r="40" spans="1:6" s="47" customFormat="1" ht="27" customHeight="1" x14ac:dyDescent="0.2">
      <c r="A40" s="175" t="s">
        <v>88</v>
      </c>
      <c r="B40" s="176"/>
      <c r="C40" s="176"/>
      <c r="D40" s="176"/>
      <c r="E40" s="83">
        <v>1.05</v>
      </c>
      <c r="F40" s="72">
        <f>F32*E40</f>
        <v>189.42814633050006</v>
      </c>
    </row>
    <row r="41" spans="1:6" s="47" customFormat="1" ht="13.5" customHeight="1" x14ac:dyDescent="0.2">
      <c r="A41" s="154" t="s">
        <v>89</v>
      </c>
      <c r="B41" s="155"/>
      <c r="C41" s="155"/>
      <c r="D41" s="155"/>
      <c r="E41" s="84">
        <v>1.05</v>
      </c>
      <c r="F41" s="69">
        <f>F33*E41</f>
        <v>0</v>
      </c>
    </row>
    <row r="42" spans="1:6" s="47" customFormat="1" ht="13.5" customHeight="1" x14ac:dyDescent="0.2">
      <c r="A42" s="154" t="s">
        <v>90</v>
      </c>
      <c r="B42" s="155"/>
      <c r="C42" s="155"/>
      <c r="D42" s="155"/>
      <c r="E42" s="84">
        <v>1.05</v>
      </c>
      <c r="F42" s="69">
        <f>F34*E42</f>
        <v>1.1480493717000002</v>
      </c>
    </row>
    <row r="43" spans="1:6" s="47" customFormat="1" ht="13.5" customHeight="1" x14ac:dyDescent="0.2">
      <c r="A43" s="154" t="s">
        <v>109</v>
      </c>
      <c r="B43" s="155"/>
      <c r="C43" s="155"/>
      <c r="D43" s="155"/>
      <c r="E43" s="84">
        <v>1.05</v>
      </c>
      <c r="F43" s="69">
        <f>F35*E43</f>
        <v>60.458682349800014</v>
      </c>
    </row>
    <row r="44" spans="1:6" s="47" customFormat="1" ht="13.5" customHeight="1" x14ac:dyDescent="0.2">
      <c r="A44" s="156" t="s">
        <v>105</v>
      </c>
      <c r="B44" s="157"/>
      <c r="C44" s="157"/>
      <c r="D44" s="157"/>
      <c r="E44" s="157"/>
      <c r="F44" s="82">
        <f>SUM(F40:F43)</f>
        <v>251.03487805200007</v>
      </c>
    </row>
    <row r="45" spans="1:6" s="47" customFormat="1" ht="13.5" customHeight="1" thickBot="1" x14ac:dyDescent="0.25">
      <c r="A45" s="158" t="s">
        <v>78</v>
      </c>
      <c r="B45" s="159"/>
      <c r="C45" s="159"/>
      <c r="D45" s="159"/>
      <c r="E45" s="159"/>
      <c r="F45" s="121">
        <f>F44*0.2</f>
        <v>50.206975610400015</v>
      </c>
    </row>
    <row r="46" spans="1:6" s="47" customFormat="1" ht="13.5" customHeight="1" thickBot="1" x14ac:dyDescent="0.25">
      <c r="A46" s="160" t="s">
        <v>106</v>
      </c>
      <c r="B46" s="161"/>
      <c r="C46" s="161"/>
      <c r="D46" s="161"/>
      <c r="E46" s="161"/>
      <c r="F46" s="122">
        <f>SUM(F44:F45)</f>
        <v>301.2418536624001</v>
      </c>
    </row>
    <row r="47" spans="1:6" s="47" customFormat="1" ht="13.5" customHeight="1" x14ac:dyDescent="0.2">
      <c r="A47" s="93"/>
      <c r="B47" s="94" t="s">
        <v>110</v>
      </c>
      <c r="C47" s="95" t="s">
        <v>97</v>
      </c>
      <c r="D47" s="118" t="s">
        <v>111</v>
      </c>
      <c r="E47" s="119">
        <v>7.4999999999999997E-2</v>
      </c>
      <c r="F47" s="96">
        <f>F46*E47</f>
        <v>22.593139024680006</v>
      </c>
    </row>
    <row r="48" spans="1:6" s="48" customFormat="1" ht="36.75" customHeight="1" thickBot="1" x14ac:dyDescent="0.25">
      <c r="A48" s="73"/>
      <c r="B48" s="74" t="s">
        <v>112</v>
      </c>
      <c r="C48" s="75" t="s">
        <v>113</v>
      </c>
      <c r="D48" s="120" t="s">
        <v>114</v>
      </c>
      <c r="E48" s="86">
        <v>1.2E-2</v>
      </c>
      <c r="F48" s="77">
        <f>F46*E48</f>
        <v>3.6149022439488014</v>
      </c>
    </row>
    <row r="49" spans="1:15" s="48" customFormat="1" ht="13.5" customHeight="1" x14ac:dyDescent="0.25">
      <c r="A49" s="41"/>
      <c r="B49" s="50"/>
      <c r="C49" s="50"/>
      <c r="D49" s="50"/>
      <c r="E49" s="50"/>
      <c r="F49" s="89"/>
    </row>
    <row r="50" spans="1:15" s="48" customFormat="1" ht="13.5" customHeight="1" x14ac:dyDescent="0.2">
      <c r="A50" s="41"/>
      <c r="B50" s="41"/>
      <c r="C50" s="41"/>
      <c r="D50" s="41"/>
      <c r="E50" s="41"/>
      <c r="F50" s="89"/>
      <c r="G50" s="47"/>
    </row>
    <row r="51" spans="1:15" s="48" customFormat="1" ht="13.5" customHeight="1" x14ac:dyDescent="0.2">
      <c r="A51" s="198" t="s">
        <v>128</v>
      </c>
      <c r="B51" s="198"/>
      <c r="C51" s="198"/>
      <c r="D51" s="198"/>
      <c r="E51" s="198"/>
      <c r="F51" s="198"/>
      <c r="G51" s="199"/>
      <c r="H51" s="199"/>
      <c r="I51" s="199"/>
      <c r="J51" s="199"/>
      <c r="K51" s="199"/>
      <c r="L51" s="199"/>
      <c r="M51" s="199"/>
      <c r="N51" s="199"/>
      <c r="O51" s="199"/>
    </row>
    <row r="52" spans="1:15" s="49" customFormat="1" ht="13.5" customHeight="1" x14ac:dyDescent="0.2">
      <c r="A52" s="200" t="s">
        <v>129</v>
      </c>
      <c r="B52" s="200"/>
      <c r="C52" s="200"/>
      <c r="D52" s="200"/>
      <c r="E52" s="200"/>
      <c r="F52" s="200"/>
      <c r="G52" s="199"/>
      <c r="H52" s="199"/>
      <c r="I52" s="199"/>
      <c r="J52" s="199"/>
      <c r="K52" s="199"/>
      <c r="L52" s="199"/>
      <c r="M52" s="199"/>
      <c r="N52" s="199"/>
      <c r="O52" s="199"/>
    </row>
    <row r="53" spans="1:15" s="49" customFormat="1" ht="13.5" customHeight="1" x14ac:dyDescent="0.2">
      <c r="A53" s="201"/>
      <c r="B53" s="202"/>
      <c r="C53" s="203"/>
      <c r="D53" s="204"/>
      <c r="E53" s="205"/>
      <c r="F53" s="205"/>
      <c r="G53" s="205"/>
      <c r="H53" s="205"/>
      <c r="I53" s="206"/>
      <c r="J53" s="205"/>
      <c r="K53" s="205"/>
      <c r="L53" s="205"/>
      <c r="M53" s="205"/>
      <c r="N53" s="205"/>
      <c r="O53" s="207"/>
    </row>
    <row r="54" spans="1:15" ht="15" customHeight="1" x14ac:dyDescent="0.2">
      <c r="A54" s="198" t="s">
        <v>130</v>
      </c>
      <c r="B54" s="198"/>
      <c r="C54" s="198"/>
      <c r="D54" s="198"/>
      <c r="E54" s="198"/>
      <c r="F54" s="198"/>
      <c r="G54" s="199"/>
      <c r="H54" s="199"/>
      <c r="I54" s="199"/>
      <c r="J54" s="199"/>
      <c r="K54" s="199"/>
      <c r="L54" s="199"/>
      <c r="M54" s="199"/>
      <c r="N54" s="199"/>
      <c r="O54" s="199"/>
    </row>
    <row r="55" spans="1:15" ht="15" customHeight="1" x14ac:dyDescent="0.2">
      <c r="A55" s="200" t="s">
        <v>129</v>
      </c>
      <c r="B55" s="200"/>
      <c r="C55" s="200"/>
      <c r="D55" s="200"/>
      <c r="E55" s="200"/>
      <c r="F55" s="200"/>
      <c r="G55" s="199"/>
      <c r="H55" s="199"/>
      <c r="I55" s="199"/>
      <c r="J55" s="199"/>
      <c r="K55" s="199"/>
      <c r="L55" s="199"/>
      <c r="M55" s="199"/>
      <c r="N55" s="199"/>
      <c r="O55" s="199"/>
    </row>
  </sheetData>
  <mergeCells count="29">
    <mergeCell ref="A51:F51"/>
    <mergeCell ref="A52:F52"/>
    <mergeCell ref="A54:F54"/>
    <mergeCell ref="A55:F55"/>
    <mergeCell ref="A32:D32"/>
    <mergeCell ref="A35:D35"/>
    <mergeCell ref="A42:D42"/>
    <mergeCell ref="A43:D43"/>
    <mergeCell ref="A36:E36"/>
    <mergeCell ref="A39:F39"/>
    <mergeCell ref="A41:D41"/>
    <mergeCell ref="A40:D40"/>
    <mergeCell ref="A26:F26"/>
    <mergeCell ref="A27:D27"/>
    <mergeCell ref="A31:F31"/>
    <mergeCell ref="A28:D28"/>
    <mergeCell ref="A29:D29"/>
    <mergeCell ref="A30:D30"/>
    <mergeCell ref="A7:F7"/>
    <mergeCell ref="A9:F9"/>
    <mergeCell ref="A15:F15"/>
    <mergeCell ref="A25:E25"/>
    <mergeCell ref="A14:B14"/>
    <mergeCell ref="A10:F10"/>
    <mergeCell ref="A33:D33"/>
    <mergeCell ref="A34:D34"/>
    <mergeCell ref="A44:E44"/>
    <mergeCell ref="A45:E45"/>
    <mergeCell ref="A46:E46"/>
  </mergeCells>
  <pageMargins left="0.70866141732283472" right="0.70866141732283472" top="0.74803149606299213" bottom="0.74803149606299213" header="0.31496062992125984" footer="0.31496062992125984"/>
  <pageSetup paperSize="9" scale="74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Алексей А. Шамшур</cp:lastModifiedBy>
  <cp:lastPrinted>2019-08-30T01:41:13Z</cp:lastPrinted>
  <dcterms:created xsi:type="dcterms:W3CDTF">2016-12-11T23:43:31Z</dcterms:created>
  <dcterms:modified xsi:type="dcterms:W3CDTF">2019-08-30T01:42:35Z</dcterms:modified>
</cp:coreProperties>
</file>