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1957\11957\11934\ТЗ\Прил.4 Сводный сметный расчет\"/>
    </mc:Choice>
  </mc:AlternateContent>
  <bookViews>
    <workbookView xWindow="0" yWindow="0" windowWidth="19125" windowHeight="1143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50" i="2" l="1"/>
  <c r="E48" i="2"/>
  <c r="E49" i="2"/>
  <c r="E144" i="2"/>
  <c r="E18" i="2"/>
  <c r="E17" i="2"/>
  <c r="E16" i="2"/>
  <c r="E37" i="2"/>
  <c r="E38" i="2"/>
  <c r="E132" i="2"/>
  <c r="E131" i="2"/>
  <c r="E130" i="2"/>
  <c r="E124" i="2"/>
  <c r="E125" i="2"/>
  <c r="E69" i="2"/>
  <c r="E68" i="2"/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<sst xmlns="http://schemas.openxmlformats.org/spreadsheetml/2006/main" count="890" uniqueCount="350">
  <si>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</si>
  <si>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</si>
  <si>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</si>
  <si>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</si>
  <si>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</si>
  <si>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</si>
  <si>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</si>
  <si>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</si>
  <si>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</si>
  <si>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</si>
  <si>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</si>
  <si>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</si>
  <si>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</si>
  <si>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</si>
  <si>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</si>
  <si>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</si>
  <si>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</si>
  <si>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</si>
  <si>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</si>
  <si>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</si>
  <si>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</si>
  <si>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</si>
  <si>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</si>
  <si>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</si>
  <si>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</si>
  <si>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</si>
  <si>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</si>
  <si>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</si>
  <si>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</si>
  <si>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</si>
  <si>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</si>
  <si>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</si>
  <si>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</si>
  <si>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</si>
  <si>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</si>
  <si>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</si>
  <si>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</si>
  <si>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</si>
  <si>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</si>
  <si>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</si>
  <si>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</si>
  <si>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</si>
  <si>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</si>
  <si>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</si>
  <si>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</si>
  <si>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</si>
  <si>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</si>
  <si>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</si>
  <si>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</si>
  <si>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</si>
  <si>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</si>
  <si>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</si>
  <si>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</si>
  <si>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</si>
  <si>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</si>
  <si>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</si>
  <si>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</si>
  <si>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</si>
  <si>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</si>
  <si>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</si>
  <si>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</si>
  <si>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</si>
  <si>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</si>
  <si>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</si>
  <si>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</si>
  <si>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</si>
  <si>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</si>
  <si>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</si>
  <si>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</si>
  <si>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</si>
  <si>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</si>
  <si>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</si>
  <si>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</si>
  <si>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</si>
  <si>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</si>
  <si>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</si>
  <si>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</si>
  <si>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</si>
  <si>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</si>
  <si>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</si>
  <si>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</si>
  <si>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</si>
  <si>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</si>
  <si>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</si>
  <si>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</si>
  <si>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</si>
  <si>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</si>
  <si>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</si>
  <si>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</si>
  <si>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</si>
  <si>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</si>
  <si>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</si>
  <si>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</si>
  <si>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</si>
  <si>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</si>
  <si>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</si>
  <si>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</si>
  <si>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</si>
  <si>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</si>
  <si>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</si>
  <si>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</si>
  <si>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</si>
  <si>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</si>
  <si>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</si>
  <si>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</si>
  <si>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</si>
  <si>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</si>
  <si>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</si>
  <si>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</si>
  <si>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</si>
  <si>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</si>
  <si>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</si>
  <si>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</si>
  <si>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</si>
  <si>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</si>
  <si>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</si>
  <si>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</si>
  <si>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</si>
  <si>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</si>
  <si>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</si>
  <si>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</si>
  <si>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</si>
  <si>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</si>
  <si>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</si>
  <si>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</si>
  <si>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</si>
  <si>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</si>
  <si>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</si>
  <si>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</si>
  <si>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</si>
  <si>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</si>
  <si>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</si>
  <si>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</si>
  <si>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</si>
  <si>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</si>
  <si>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</si>
  <si>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</si>
  <si>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</si>
  <si>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</si>
  <si>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</si>
  <si>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</si>
  <si>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</si>
  <si>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</si>
  <si>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</si>
  <si>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</si>
  <si>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</si>
  <si>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</si>
  <si>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</si>
  <si>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</si>
  <si>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</si>
  <si>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</si>
  <si>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</si>
  <si>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</si>
  <si>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</si>
  <si>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</si>
  <si>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</si>
  <si>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</si>
  <si>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</si>
  <si>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</si>
  <si>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</si>
  <si>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</si>
  <si>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</si>
  <si>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</si>
  <si>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</si>
  <si>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</si>
  <si>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</si>
  <si>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</si>
  <si>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</si>
  <si>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</si>
  <si>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</si>
  <si>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</si>
  <si>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</si>
  <si>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</si>
  <si>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</si>
  <si>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</si>
  <si>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</si>
  <si>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</si>
  <si>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</si>
  <si>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</si>
  <si>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</si>
  <si>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</si>
  <si>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</si>
  <si>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</si>
  <si>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</si>
  <si>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</si>
  <si>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</si>
  <si>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</si>
  <si>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</si>
  <si>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</si>
  <si>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</si>
  <si>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</si>
  <si>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</si>
  <si>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</si>
  <si>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</si>
  <si>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</si>
  <si>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</si>
  <si>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</si>
  <si>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</si>
  <si>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</si>
  <si>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</si>
  <si>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</si>
  <si>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</si>
  <si>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</si>
  <si>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</si>
  <si>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</si>
  <si>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</si>
  <si>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</si>
  <si>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</si>
  <si>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</si>
  <si>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</si>
  <si>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</si>
  <si>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</si>
  <si>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</si>
  <si>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</si>
  <si>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</si>
  <si>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</si>
  <si>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</si>
  <si>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</si>
  <si>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</si>
  <si>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</si>
  <si>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</si>
  <si>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</si>
  <si>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</si>
  <si>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</si>
  <si>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</si>
  <si>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</si>
  <si>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</si>
  <si>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</si>
  <si>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</si>
  <si>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</si>
  <si>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</si>
  <si>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</si>
  <si>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</si>
  <si>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</si>
  <si>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</si>
  <si>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</si>
  <si>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</si>
  <si>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</si>
  <si>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</si>
  <si>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</si>
  <si>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</si>
  <si>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</si>
  <si>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</si>
  <si>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</si>
  <si>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</si>
  <si>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</si>
  <si>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</si>
  <si>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</si>
  <si>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</si>
  <si>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</si>
  <si>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</si>
  <si>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</si>
  <si>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</si>
  <si>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</si>
  <si>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</si>
  <si>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</si>
  <si>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</si>
  <si>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</si>
  <si>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</si>
  <si>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</si>
  <si>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</si>
  <si>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</si>
  <si>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</si>
  <si>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</si>
  <si>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</si>
  <si>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</si>
  <si>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</si>
  <si>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</si>
  <si>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</si>
  <si>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</si>
  <si>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</si>
  <si>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</si>
  <si>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</si>
  <si>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</si>
  <si>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</si>
  <si>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</si>
  <si>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</si>
  <si>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</si>
  <si>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</si>
  <si>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</si>
  <si>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</si>
  <si>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</si>
  <si>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</si>
  <si>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</si>
  <si>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</si>
  <si>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</si>
  <si>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</si>
  <si>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</si>
  <si>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</si>
  <si>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</si>
  <si>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</si>
  <si>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</si>
  <si>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</si>
  <si>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</si>
  <si>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</si>
  <si>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</si>
  <si>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</si>
  <si>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</si>
  <si>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</si>
  <si>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</si>
  <si>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</si>
  <si>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</si>
  <si>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</si>
  <si>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</si>
  <si>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</si>
  <si>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</si>
  <si>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</si>
  <si>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</si>
  <si>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</si>
  <si>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</si>
  <si>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</si>
  <si>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</si>
  <si>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</si>
  <si>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</si>
  <si>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</si>
  <si>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</si>
  <si>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</si>
  <si>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</si>
  <si>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</si>
  <si>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</si>
  <si>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</si>
  <si>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</si>
  <si>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</si>
  <si>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</si>
  <si>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</si>
  <si>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</si>
  <si>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</si>
  <si>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</si>
  <si>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</si>
  <si>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</si>
  <si>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</si>
  <si>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</si>
  <si>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</si>
  <si>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</si>
  <si>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</si>
  <si>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</si>
  <si>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</si>
  <si>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</si>
  <si>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</si>
  <si>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</si>
  <si>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</si>
  <si>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</si>
  <si>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</si>
  <si>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</si>
  <si>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</si>
  <si>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</si>
  <si>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</si>
  <si>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Составил: ___________________________Бородин Е.П.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</si>
  <si>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</si>
  <si>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Надеждинском районе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</si>
</sst>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topLeftCell="A68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65"/>
      <c r="E1" s="18"/>
      <c r="F1" s="19"/>
      <c r="G1" s="20"/>
    </row>
    <row r="2" spans="1:15" s="7" customFormat="1" x14ac:dyDescent="0.25">
      <c r="A2" s="8"/>
      <c r="B2" s="3"/>
      <c r="C2" s="4"/>
      <c r="D2" s="65"/>
      <c r="E2" s="18"/>
      <c r="F2" s="19"/>
      <c r="G2" s="19"/>
    </row>
    <row r="3" spans="1:15" s="7" customFormat="1" x14ac:dyDescent="0.25">
      <c r="A3" s="8"/>
      <c r="B3" s="3"/>
      <c r="C3" s="4"/>
      <c r="D3" s="65"/>
      <c r="E3" s="18"/>
      <c r="F3" s="19"/>
      <c r="G3" s="19"/>
    </row>
    <row r="4" spans="1:15" s="7" customFormat="1" x14ac:dyDescent="0.25">
      <c r="A4" s="8"/>
      <c r="B4" s="3"/>
      <c r="C4" s="4"/>
      <c r="D4" s="65"/>
      <c r="E4" s="18"/>
      <c r="F4" s="19"/>
      <c r="G4" s="19"/>
    </row>
    <row r="5" spans="1:15" s="7" customFormat="1" x14ac:dyDescent="0.25">
      <c r="A5" s="8"/>
      <c r="B5" s="3"/>
      <c r="C5" s="4"/>
      <c r="D5" s="65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1580.4158565700802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f>12</f>
        <v>12</v>
      </c>
      <c r="F16" s="38">
        <v>30932</v>
      </c>
      <c r="G16" s="40">
        <f>E16*F16</f>
        <v>371184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f>3</f>
        <v>3</v>
      </c>
      <c r="F17" s="39">
        <v>60343</v>
      </c>
      <c r="G17" s="41">
        <f t="shared" ref="G17:G138" si="0">E17*F17</f>
        <v>181029</v>
      </c>
    </row>
    <row r="18" spans="1:7" s="7" customFormat="1" ht="16.5" thickBot="1" x14ac:dyDescent="0.3">
      <c r="A18" s="15">
        <v>3</v>
      </c>
      <c r="B18" s="48" t="s">
        <v>19</v>
      </c>
      <c r="C18" s="55" t="s">
        <v>60</v>
      </c>
      <c r="D18" s="50" t="s">
        <v>61</v>
      </c>
      <c r="E18" s="25">
        <f>1</f>
        <v>1</v>
      </c>
      <c r="F18" s="39">
        <v>79192</v>
      </c>
      <c r="G18" s="62">
        <f t="shared" si="0"/>
        <v>79192</v>
      </c>
    </row>
    <row r="19" spans="1:7" s="7" customFormat="1" ht="32.25" hidden="1" thickBot="1" x14ac:dyDescent="0.3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631405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>
        <f>7+2</f>
        <v>9</v>
      </c>
      <c r="F37" s="38">
        <v>19728</v>
      </c>
      <c r="G37" s="40">
        <f t="shared" si="0"/>
        <v>177552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>
        <f>1</f>
        <v>1</v>
      </c>
      <c r="F38" s="39">
        <v>39069</v>
      </c>
      <c r="G38" s="62">
        <f t="shared" si="0"/>
        <v>39069</v>
      </c>
    </row>
    <row r="39" spans="1:7" s="7" customFormat="1" hidden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306</v>
      </c>
      <c r="C43" s="92" t="s">
        <v>307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>
        <v>0.01</v>
      </c>
      <c r="F45" s="39">
        <v>234726</v>
      </c>
      <c r="G45" s="62">
        <f t="shared" si="0"/>
        <v>2347.2600000000002</v>
      </c>
    </row>
    <row r="46" spans="1:7" s="7" customFormat="1" hidden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>
        <f>0.081</f>
        <v>8.1000000000000003E-2</v>
      </c>
      <c r="F48" s="39">
        <v>410228</v>
      </c>
      <c r="G48" s="62">
        <f t="shared" si="0"/>
        <v>33228.468000000001</v>
      </c>
    </row>
    <row r="49" spans="1:7" s="7" customFormat="1" x14ac:dyDescent="0.25">
      <c r="A49" s="33">
        <v>31</v>
      </c>
      <c r="B49" s="48" t="s">
        <v>36</v>
      </c>
      <c r="C49" s="55" t="s">
        <v>348</v>
      </c>
      <c r="D49" s="52" t="s">
        <v>72</v>
      </c>
      <c r="E49" s="34">
        <f>0.52</f>
        <v>0.52</v>
      </c>
      <c r="F49" s="43">
        <v>476027</v>
      </c>
      <c r="G49" s="62">
        <f t="shared" si="0"/>
        <v>247534.04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>
        <f>0.267</f>
        <v>0.26700000000000002</v>
      </c>
      <c r="F50" s="39">
        <v>536255</v>
      </c>
      <c r="G50" s="62">
        <f t="shared" si="0"/>
        <v>143180.08500000002</v>
      </c>
    </row>
    <row r="51" spans="1:7" s="7" customFormat="1" hidden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hidden="1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hidden="1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hidden="1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hidden="1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hidden="1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hidden="1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hidden="1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hidden="1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hidden="1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hidden="1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hidden="1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hidden="1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hidden="1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hidden="1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hidden="1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hidden="1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>
        <f>13</f>
        <v>13</v>
      </c>
      <c r="F68" s="43">
        <v>3538</v>
      </c>
      <c r="G68" s="62">
        <f t="shared" si="0"/>
        <v>45994</v>
      </c>
    </row>
    <row r="69" spans="1:7" s="7" customFormat="1" ht="16.5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>
        <f>1</f>
        <v>1</v>
      </c>
      <c r="F69" s="39">
        <v>5375</v>
      </c>
      <c r="G69" s="62">
        <f t="shared" si="0"/>
        <v>5375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694279.85300000012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ht="16.5" hidden="1" thickBot="1" x14ac:dyDescent="0.3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t="16.5" hidden="1" thickBot="1" x14ac:dyDescent="0.3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hidden="1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hidden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>
        <v>9</v>
      </c>
      <c r="F119" s="39">
        <v>809</v>
      </c>
      <c r="G119" s="41">
        <f t="shared" si="0"/>
        <v>7281</v>
      </c>
    </row>
    <row r="120" spans="1:7" s="7" customFormat="1" ht="16.5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>
        <v>12</v>
      </c>
      <c r="F120" s="39">
        <v>796</v>
      </c>
      <c r="G120" s="62">
        <f t="shared" si="0"/>
        <v>9552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16833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>
        <f>7+1</f>
        <v>8</v>
      </c>
      <c r="F124" s="38">
        <v>2435</v>
      </c>
      <c r="G124" s="40">
        <f t="shared" si="0"/>
        <v>19480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>
        <f>1</f>
        <v>1</v>
      </c>
      <c r="F125" s="39">
        <v>6236</v>
      </c>
      <c r="G125" s="41">
        <f t="shared" si="0"/>
        <v>6236</v>
      </c>
    </row>
    <row r="126" spans="1:7" s="7" customFormat="1" ht="31.5" hidden="1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idden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hidden="1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hidden="1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>
        <f>8+4</f>
        <v>12</v>
      </c>
      <c r="F130" s="39">
        <v>1550</v>
      </c>
      <c r="G130" s="41">
        <f t="shared" si="0"/>
        <v>18600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>
        <f>13+4</f>
        <v>17</v>
      </c>
      <c r="F131" s="39">
        <v>453</v>
      </c>
      <c r="G131" s="41">
        <f t="shared" si="0"/>
        <v>7701</v>
      </c>
    </row>
    <row r="132" spans="1:7" s="7" customFormat="1" ht="16.5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>
        <f>1+1</f>
        <v>2</v>
      </c>
      <c r="F132" s="39">
        <v>736</v>
      </c>
      <c r="G132" s="41">
        <f t="shared" si="0"/>
        <v>1472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53489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316</v>
      </c>
      <c r="D144" s="50" t="s">
        <v>284</v>
      </c>
      <c r="E144" s="24">
        <f>1+1+1</f>
        <v>3</v>
      </c>
      <c r="F144" s="38">
        <v>23146.93</v>
      </c>
      <c r="G144" s="40">
        <f t="shared" ref="G144:G159" si="4">E144*F144</f>
        <v>69440.790000000008</v>
      </c>
    </row>
    <row r="145" spans="1:7" s="7" customFormat="1" hidden="1" x14ac:dyDescent="0.25">
      <c r="A145" s="15">
        <v>117</v>
      </c>
      <c r="B145" s="48" t="s">
        <v>292</v>
      </c>
      <c r="C145" s="55" t="s">
        <v>317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293</v>
      </c>
      <c r="C146" s="55" t="s">
        <v>318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294</v>
      </c>
      <c r="C147" s="55" t="s">
        <v>319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295</v>
      </c>
      <c r="C148" s="55" t="s">
        <v>320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296</v>
      </c>
      <c r="C149" s="55" t="s">
        <v>321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297</v>
      </c>
      <c r="C150" s="55" t="s">
        <v>322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hidden="1" x14ac:dyDescent="0.25">
      <c r="A151" s="15">
        <v>123</v>
      </c>
      <c r="B151" s="48" t="s">
        <v>298</v>
      </c>
      <c r="C151" s="55" t="s">
        <v>323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hidden="1" x14ac:dyDescent="0.25">
      <c r="A152" s="16">
        <v>124</v>
      </c>
      <c r="B152" s="48" t="s">
        <v>299</v>
      </c>
      <c r="C152" s="55" t="s">
        <v>324</v>
      </c>
      <c r="D152" s="50" t="s">
        <v>284</v>
      </c>
      <c r="E152" s="25"/>
      <c r="F152" s="39">
        <v>55918.25</v>
      </c>
      <c r="G152" s="41">
        <f>F152*E152</f>
        <v>0</v>
      </c>
    </row>
    <row r="153" spans="1:7" s="7" customFormat="1" hidden="1" x14ac:dyDescent="0.25">
      <c r="A153" s="16">
        <v>125</v>
      </c>
      <c r="B153" s="48" t="s">
        <v>300</v>
      </c>
      <c r="C153" s="55" t="s">
        <v>325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hidden="1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>
        <f>F154*E154</f>
        <v>0</v>
      </c>
    </row>
    <row r="155" spans="1:7" s="7" customFormat="1" ht="31.5" x14ac:dyDescent="0.25">
      <c r="A155" s="16">
        <v>127</v>
      </c>
      <c r="B155" s="48" t="s">
        <v>326</v>
      </c>
      <c r="C155" s="55" t="s">
        <v>290</v>
      </c>
      <c r="D155" s="50" t="s">
        <v>288</v>
      </c>
      <c r="E155" s="25">
        <v>0.98</v>
      </c>
      <c r="F155" s="39">
        <v>45405.97</v>
      </c>
      <c r="G155" s="41">
        <f>F155*E155</f>
        <v>44497.850599999998</v>
      </c>
    </row>
    <row r="156" spans="1:7" s="7" customFormat="1" hidden="1" x14ac:dyDescent="0.25">
      <c r="A156" s="15">
        <v>128</v>
      </c>
      <c r="B156" s="48" t="s">
        <v>327</v>
      </c>
      <c r="C156" s="55" t="s">
        <v>328</v>
      </c>
      <c r="D156" s="50" t="s">
        <v>329</v>
      </c>
      <c r="E156" s="25"/>
      <c r="F156" s="39">
        <v>5084.92</v>
      </c>
      <c r="G156" s="41">
        <f t="shared" si="4"/>
        <v>0</v>
      </c>
    </row>
    <row r="157" spans="1:7" s="7" customFormat="1" ht="31.5" hidden="1" x14ac:dyDescent="0.25">
      <c r="A157" s="16">
        <v>129</v>
      </c>
      <c r="B157" s="48" t="s">
        <v>330</v>
      </c>
      <c r="C157" s="55" t="s">
        <v>282</v>
      </c>
      <c r="D157" s="50" t="s">
        <v>284</v>
      </c>
      <c r="E157" s="25"/>
      <c r="F157" s="39">
        <v>13851.91</v>
      </c>
      <c r="G157" s="41">
        <f>F157*E157</f>
        <v>0</v>
      </c>
    </row>
    <row r="158" spans="1:7" s="7" customFormat="1" ht="32.25" thickBot="1" x14ac:dyDescent="0.3">
      <c r="A158" s="16">
        <v>130</v>
      </c>
      <c r="B158" s="48" t="s">
        <v>331</v>
      </c>
      <c r="C158" s="55" t="s">
        <v>283</v>
      </c>
      <c r="D158" s="50" t="s">
        <v>286</v>
      </c>
      <c r="E158" s="25">
        <v>0.49</v>
      </c>
      <c r="F158" s="39">
        <v>21899.63</v>
      </c>
      <c r="G158" s="41">
        <f>F158*E158</f>
        <v>10730.8187</v>
      </c>
    </row>
    <row r="159" spans="1:7" s="7" customFormat="1" ht="16.5" hidden="1" thickBot="1" x14ac:dyDescent="0.3">
      <c r="A159" s="16">
        <v>131</v>
      </c>
      <c r="B159" s="48" t="s">
        <v>332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124669.45930000002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336</v>
      </c>
      <c r="C162" s="53" t="s">
        <v>261</v>
      </c>
      <c r="D162" s="50" t="s">
        <v>260</v>
      </c>
      <c r="E162" s="24">
        <v>1.02</v>
      </c>
      <c r="F162" s="38">
        <v>20889.439999999999</v>
      </c>
      <c r="G162" s="40">
        <f>E162*F162</f>
        <v>21307.228800000001</v>
      </c>
    </row>
    <row r="163" spans="1:7" s="7" customFormat="1" ht="16.5" thickBot="1" x14ac:dyDescent="0.3">
      <c r="A163" s="15">
        <v>133</v>
      </c>
      <c r="B163" s="48" t="s">
        <v>337</v>
      </c>
      <c r="C163" s="55" t="s">
        <v>262</v>
      </c>
      <c r="D163" s="51" t="s">
        <v>260</v>
      </c>
      <c r="E163" s="25">
        <v>3.3362080000000001</v>
      </c>
      <c r="F163" s="39">
        <v>11519.76</v>
      </c>
      <c r="G163" s="41">
        <f>E163*F163</f>
        <v>38432.315470080001</v>
      </c>
    </row>
    <row r="164" spans="1:7" x14ac:dyDescent="0.2">
      <c r="A164" s="115" t="s">
        <v>130</v>
      </c>
      <c r="B164" s="116"/>
      <c r="C164" s="116"/>
      <c r="D164" s="116"/>
      <c r="E164" s="116"/>
      <c r="F164" s="117"/>
      <c r="G164" s="85">
        <f>SUM(G162:G163)</f>
        <v>59739.544270080005</v>
      </c>
    </row>
    <row r="165" spans="1:7" ht="32.25" hidden="1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1580415.8565700802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472,00"/>
        <filter val="1 580 415,86"/>
        <filter val="10 730,82"/>
        <filter val="124 669,46"/>
        <filter val="143 180,09"/>
        <filter val="16 833,00"/>
        <filter val="177 552,00"/>
        <filter val="18 600,00"/>
        <filter val="181 029,00"/>
        <filter val="19 480,00"/>
        <filter val="2 347,26"/>
        <filter val="21 307,23"/>
        <filter val="247 534,04"/>
        <filter val="33 228,47"/>
        <filter val="371 184,00"/>
        <filter val="38 432,32"/>
        <filter val="39 069,00"/>
        <filter val="44 497,85"/>
        <filter val="45 994,00"/>
        <filter val="5 375,00"/>
        <filter val="53 489,00"/>
        <filter val="59 739,54"/>
        <filter val="6 236,00"/>
        <filter val="631 405,00"/>
        <filter val="69 440,79"/>
        <filter val="694 279,85"/>
        <filter val="7"/>
        <filter val="7 281,00"/>
        <filter val="7 701,00"/>
        <filter val="79 192,00"/>
        <filter val="9 552,00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view="pageBreakPreview" topLeftCell="A163" zoomScale="85" zoomScaleNormal="85" zoomScaleSheetLayoutView="85" workbookViewId="0">
      <selection activeCell="A172" sqref="A172:G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345</v>
      </c>
      <c r="B5" s="3"/>
      <c r="C5" s="4"/>
      <c r="D5" s="94"/>
      <c r="E5" s="18"/>
      <c r="F5" s="19"/>
      <c r="G5" s="19" t="s">
        <v>346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315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314</v>
      </c>
      <c r="C10" s="126"/>
      <c r="D10" s="104">
        <f>G169/1000</f>
        <v>0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184</v>
      </c>
      <c r="C34" s="97" t="s">
        <v>308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338</v>
      </c>
      <c r="C35" s="97" t="s">
        <v>309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310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38</v>
      </c>
      <c r="C51" s="55" t="s">
        <v>313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120</v>
      </c>
      <c r="C76" s="54" t="s">
        <v>311</v>
      </c>
      <c r="D76" s="50" t="s">
        <v>312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125</v>
      </c>
      <c r="C78" s="54" t="s">
        <v>335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333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334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339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316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295</v>
      </c>
      <c r="C148" s="55" t="s">
        <v>317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296</v>
      </c>
      <c r="C149" s="55" t="s">
        <v>318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297</v>
      </c>
      <c r="C150" s="55" t="s">
        <v>319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298</v>
      </c>
      <c r="C151" s="55" t="s">
        <v>320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299</v>
      </c>
      <c r="C152" s="55" t="s">
        <v>321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300</v>
      </c>
      <c r="C153" s="55" t="s">
        <v>322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301</v>
      </c>
      <c r="C154" s="55" t="s">
        <v>323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326</v>
      </c>
      <c r="C155" s="55" t="s">
        <v>324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327</v>
      </c>
      <c r="C156" s="55" t="s">
        <v>325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330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331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332</v>
      </c>
      <c r="C159" s="55" t="s">
        <v>328</v>
      </c>
      <c r="D159" s="50" t="s">
        <v>329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340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341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342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0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343</v>
      </c>
      <c r="C165" s="53" t="s">
        <v>261</v>
      </c>
      <c r="D165" s="50" t="s">
        <v>260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344</v>
      </c>
      <c r="C166" s="55" t="s">
        <v>262</v>
      </c>
      <c r="D166" s="51" t="s">
        <v>260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15" t="s">
        <v>130</v>
      </c>
      <c r="B167" s="116"/>
      <c r="C167" s="116"/>
      <c r="D167" s="116"/>
      <c r="E167" s="116"/>
      <c r="F167" s="117"/>
      <c r="G167" s="85">
        <f>SUM(G165:G166)</f>
        <v>0</v>
      </c>
    </row>
    <row r="168" spans="1:7" ht="32.25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347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2019-10-14T05:27:13Z</cp:lastPrinted>
  <dcterms:created xsi:type="dcterms:W3CDTF">1996-10-08T23:32:33Z</dcterms:created>
  <dcterms:modified xsi:type="dcterms:W3CDTF">2019-10-28T08:06:13Z</dcterms:modified>
</cp:coreProperties>
</file>