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300" windowWidth="16815" windowHeight="67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10" i="1"/>
  <c r="E159" i="1" l="1"/>
  <c r="M159" i="1" s="1"/>
  <c r="E160" i="1"/>
  <c r="E161" i="1"/>
  <c r="E162" i="1"/>
  <c r="E163" i="1"/>
  <c r="M163" i="1" s="1"/>
  <c r="E164" i="1"/>
  <c r="E165" i="1"/>
  <c r="E166" i="1"/>
  <c r="E167" i="1"/>
  <c r="M167" i="1" s="1"/>
  <c r="E168" i="1"/>
  <c r="E169" i="1"/>
  <c r="E170" i="1"/>
  <c r="E171" i="1"/>
  <c r="M171" i="1" s="1"/>
  <c r="E172" i="1"/>
  <c r="E173" i="1"/>
  <c r="E174" i="1"/>
  <c r="E175" i="1"/>
  <c r="M175" i="1" s="1"/>
  <c r="E176" i="1"/>
  <c r="E177" i="1"/>
  <c r="E178" i="1"/>
  <c r="E179" i="1"/>
  <c r="M179" i="1" s="1"/>
  <c r="E180" i="1"/>
  <c r="E181" i="1"/>
  <c r="E182" i="1"/>
  <c r="E183" i="1"/>
  <c r="M183" i="1" s="1"/>
  <c r="E184" i="1"/>
  <c r="E185" i="1"/>
  <c r="E186" i="1"/>
  <c r="E187" i="1"/>
  <c r="M187" i="1" s="1"/>
  <c r="E188" i="1"/>
  <c r="E189" i="1"/>
  <c r="E190" i="1"/>
  <c r="E191" i="1"/>
  <c r="M191" i="1" s="1"/>
  <c r="E192" i="1"/>
  <c r="E193" i="1"/>
  <c r="E158" i="1"/>
  <c r="P159" i="1"/>
  <c r="P160" i="1"/>
  <c r="P162" i="1"/>
  <c r="P163" i="1"/>
  <c r="P164" i="1"/>
  <c r="P166" i="1"/>
  <c r="P167" i="1"/>
  <c r="P168" i="1"/>
  <c r="P170" i="1"/>
  <c r="P171" i="1"/>
  <c r="P172" i="1"/>
  <c r="P174" i="1"/>
  <c r="P175" i="1"/>
  <c r="P176" i="1"/>
  <c r="P178" i="1"/>
  <c r="P179" i="1"/>
  <c r="P180" i="1"/>
  <c r="P182" i="1"/>
  <c r="P183" i="1"/>
  <c r="P184" i="1"/>
  <c r="P186" i="1"/>
  <c r="P187" i="1"/>
  <c r="P188" i="1"/>
  <c r="P190" i="1"/>
  <c r="P191" i="1"/>
  <c r="P192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O180" i="1"/>
  <c r="O181" i="1"/>
  <c r="P181" i="1" s="1"/>
  <c r="O182" i="1"/>
  <c r="O183" i="1"/>
  <c r="O184" i="1"/>
  <c r="O185" i="1"/>
  <c r="P185" i="1" s="1"/>
  <c r="O186" i="1"/>
  <c r="O187" i="1"/>
  <c r="O188" i="1"/>
  <c r="O189" i="1"/>
  <c r="P189" i="1" s="1"/>
  <c r="O190" i="1"/>
  <c r="O191" i="1"/>
  <c r="O192" i="1"/>
  <c r="O193" i="1"/>
  <c r="P193" i="1" s="1"/>
  <c r="M160" i="1"/>
  <c r="M161" i="1"/>
  <c r="M162" i="1"/>
  <c r="M164" i="1"/>
  <c r="M165" i="1"/>
  <c r="M166" i="1"/>
  <c r="M168" i="1"/>
  <c r="M169" i="1"/>
  <c r="M170" i="1"/>
  <c r="M172" i="1"/>
  <c r="M173" i="1"/>
  <c r="M174" i="1"/>
  <c r="M176" i="1"/>
  <c r="M177" i="1"/>
  <c r="M178" i="1"/>
  <c r="M180" i="1"/>
  <c r="M181" i="1"/>
  <c r="M182" i="1"/>
  <c r="M184" i="1"/>
  <c r="M185" i="1"/>
  <c r="M186" i="1"/>
  <c r="M188" i="1"/>
  <c r="M189" i="1"/>
  <c r="M190" i="1"/>
  <c r="M192" i="1"/>
  <c r="M193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E145" i="1"/>
  <c r="E146" i="1"/>
  <c r="E147" i="1"/>
  <c r="E148" i="1"/>
  <c r="E149" i="1"/>
  <c r="E150" i="1"/>
  <c r="E151" i="1"/>
  <c r="E152" i="1"/>
  <c r="E153" i="1"/>
  <c r="E154" i="1"/>
  <c r="E155" i="1"/>
  <c r="E144" i="1"/>
  <c r="G15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26" i="1"/>
  <c r="E123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95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0" i="1"/>
  <c r="M47" i="1" l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O145" i="1" l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M145" i="1"/>
  <c r="M146" i="1"/>
  <c r="M147" i="1"/>
  <c r="M148" i="1"/>
  <c r="M149" i="1"/>
  <c r="M150" i="1"/>
  <c r="M151" i="1"/>
  <c r="M152" i="1"/>
  <c r="M153" i="1"/>
  <c r="M154" i="1"/>
  <c r="M155" i="1"/>
  <c r="L145" i="1"/>
  <c r="L146" i="1"/>
  <c r="L147" i="1"/>
  <c r="L148" i="1"/>
  <c r="L149" i="1"/>
  <c r="L150" i="1"/>
  <c r="L151" i="1"/>
  <c r="L152" i="1"/>
  <c r="L153" i="1"/>
  <c r="L154" i="1"/>
  <c r="L155" i="1"/>
  <c r="J145" i="1"/>
  <c r="J146" i="1"/>
  <c r="J147" i="1"/>
  <c r="J148" i="1"/>
  <c r="J149" i="1"/>
  <c r="J150" i="1"/>
  <c r="J151" i="1"/>
  <c r="J152" i="1"/>
  <c r="J153" i="1"/>
  <c r="J154" i="1"/>
  <c r="J155" i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O46" i="1" l="1"/>
  <c r="P46" i="1" s="1"/>
  <c r="M46" i="1"/>
  <c r="L46" i="1"/>
  <c r="J46" i="1"/>
  <c r="O158" i="1" l="1"/>
  <c r="P158" i="1" s="1"/>
  <c r="M158" i="1"/>
  <c r="L158" i="1"/>
  <c r="J158" i="1"/>
  <c r="O144" i="1"/>
  <c r="P144" i="1" s="1"/>
  <c r="P156" i="1" s="1"/>
  <c r="M144" i="1"/>
  <c r="L144" i="1"/>
  <c r="J144" i="1"/>
  <c r="I127" i="1"/>
  <c r="O95" i="1"/>
  <c r="P95" i="1" s="1"/>
  <c r="O126" i="1"/>
  <c r="P126" i="1" s="1"/>
  <c r="M95" i="1"/>
  <c r="M126" i="1"/>
  <c r="L95" i="1"/>
  <c r="L126" i="1"/>
  <c r="J95" i="1"/>
  <c r="J126" i="1"/>
  <c r="I95" i="1"/>
  <c r="I96" i="1"/>
  <c r="I126" i="1"/>
  <c r="O45" i="1"/>
  <c r="P45" i="1" s="1"/>
  <c r="M45" i="1"/>
  <c r="L45" i="1"/>
  <c r="J45" i="1"/>
  <c r="I46" i="1"/>
  <c r="I45" i="1"/>
  <c r="G194" i="1" l="1"/>
  <c r="P194" i="1"/>
  <c r="P142" i="1"/>
  <c r="G142" i="1"/>
  <c r="P124" i="1"/>
  <c r="G124" i="1"/>
  <c r="P92" i="1"/>
  <c r="G92" i="1" l="1"/>
  <c r="I11" i="1" l="1"/>
  <c r="I10" i="1"/>
  <c r="P10" i="1"/>
  <c r="L10" i="1"/>
  <c r="J10" i="1"/>
  <c r="P43" i="1" l="1"/>
  <c r="P195" i="1" s="1"/>
  <c r="P196" i="1" s="1"/>
  <c r="P197" i="1" s="1"/>
  <c r="G43" i="1" l="1"/>
  <c r="G195" i="1" s="1"/>
  <c r="G196" i="1" s="1"/>
  <c r="G197" i="1" s="1"/>
</calcChain>
</file>

<file path=xl/sharedStrings.xml><?xml version="1.0" encoding="utf-8"?>
<sst xmlns="http://schemas.openxmlformats.org/spreadsheetml/2006/main" count="391" uniqueCount="127">
  <si>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</si>
  <si>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</si>
  <si>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</si>
  <si>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</si>
  <si>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</si>
  <si>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</si>
  <si>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</si>
  <si>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</si>
  <si>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</si>
  <si>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</si>
  <si>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</si>
  <si>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</si>
  <si>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</si>
  <si>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</si>
  <si>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</si>
  <si>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</si>
  <si>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</si>
  <si>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</si>
  <si>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</si>
  <si>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</si>
  <si>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</si>
  <si>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</si>
  <si>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</si>
  <si>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</si>
  <si>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</si>
  <si>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</si>
  <si>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</si>
  <si>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</si>
  <si>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</si>
  <si>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</si>
  <si>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</si>
  <si>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Структура НМЦ</t>
  </si>
  <si>
    <t>упак</t>
  </si>
  <si>
    <t>Вязка спиральная, ВС 35/50-2</t>
  </si>
  <si>
    <t xml:space="preserve">Зажим  соединительный плашечный, ПА-3-2 </t>
  </si>
  <si>
    <t>Зажим аппаратный, АШМ-16-1</t>
  </si>
  <si>
    <t>Зажим аппаратный прессуемый, А2А-120-2</t>
  </si>
  <si>
    <t>Зажим аппаратный прессуемый, А4А-300-2</t>
  </si>
  <si>
    <t>Зажим аппаратный прессуемый, А4А-120-2</t>
  </si>
  <si>
    <t>Зажим аппаратный прессуемый, А4А-240-2</t>
  </si>
  <si>
    <t>Зажим аппаратный прессуемый, А1А-50-1</t>
  </si>
  <si>
    <t xml:space="preserve">Зажим аппаратный штыревой, АШМ-20-1 </t>
  </si>
  <si>
    <t>Зажим натяжной болтовой, НБ-2-6А</t>
  </si>
  <si>
    <t>Зажим натяжной заклинивающий, НЗ 2-7</t>
  </si>
  <si>
    <t>Зажим плашечный, ПС-2-1А</t>
  </si>
  <si>
    <t xml:space="preserve">Зажим соединительный плашечный, ПА 3-2А </t>
  </si>
  <si>
    <t>Зажим соединительный спирального типа, СС-15,2-21</t>
  </si>
  <si>
    <t>Зажим соединительный шлейфовый, ШС-24.0-01</t>
  </si>
  <si>
    <t>Зажим соединительный шлейфовый, ШС-15.2-01</t>
  </si>
  <si>
    <t>Зажим штырьевой аппаратный, АШМ-12-1</t>
  </si>
  <si>
    <t>Зажимы натяжные болтовые, НБ 2-6</t>
  </si>
  <si>
    <t xml:space="preserve">Зажимы натяжные клиновые коушные, НКК-1-1Б </t>
  </si>
  <si>
    <t>Зажимы ответвительные прессуемые, ОА-120-1</t>
  </si>
  <si>
    <t>Зажимы соединительные овальные, СОАС-95-3</t>
  </si>
  <si>
    <t>Зажимы соединительные овальные, СОАС-70-3</t>
  </si>
  <si>
    <t>Зажимы соединительные овальные, СОАС-50-3</t>
  </si>
  <si>
    <t>Зажимы соединительные плашечные, ПС-1-1</t>
  </si>
  <si>
    <t>Зажимы соединительные плашечные, ПА-1-1</t>
  </si>
  <si>
    <t>Зажимы соединительные плашечные, ПА-2-2</t>
  </si>
  <si>
    <t>Зажимы соединительные плашечные, ПС-2-1</t>
  </si>
  <si>
    <t>Звено промежуточное, ПРТ-7-1</t>
  </si>
  <si>
    <t>Серьга , СРС-7-16</t>
  </si>
  <si>
    <t>Серьга, СР-7-16</t>
  </si>
  <si>
    <t>Скоба, СК-7-1А</t>
  </si>
  <si>
    <t xml:space="preserve">Ушки однолапчатые , У1К-7-16 </t>
  </si>
  <si>
    <t>Ушко однолапчатое, У1-7-16</t>
  </si>
  <si>
    <t>Вязка спиральная, ВС-9,6-72-02</t>
  </si>
  <si>
    <t>Вязка спиральная, ПВС 35/50-10</t>
  </si>
  <si>
    <t>Вязка спиральная, ВС 70/95,2</t>
  </si>
  <si>
    <t>Гаситель вибрации, ГПГ 0,8-9,1-350А/10-13</t>
  </si>
  <si>
    <t>Зажим аппаратный прессуемый, А2А-150-2</t>
  </si>
  <si>
    <t>Зажим заземляющий, ЗПС-50-3</t>
  </si>
  <si>
    <t>Зажим монтажный, МК-3 кл.3</t>
  </si>
  <si>
    <t>Зажим натяжной болтовой, НБ-1</t>
  </si>
  <si>
    <t>Зажим натяжной болтовой, НБ-3-6Б</t>
  </si>
  <si>
    <t xml:space="preserve">Зажим соединительный овальный, СОМ-70-1 </t>
  </si>
  <si>
    <t>Зажим соединительный плашечный, ПАМ-4-1</t>
  </si>
  <si>
    <t>Зажимы поддерживающие глухие, ПГН-3-5</t>
  </si>
  <si>
    <t>Зажимы поддерживающие глухие, ПГН-2-6</t>
  </si>
  <si>
    <t>Зажимы соединительные овольные, СОАС-120-3</t>
  </si>
  <si>
    <t>Звено промежуточное, ПР-7-6</t>
  </si>
  <si>
    <t>Звенья промежуточные (талреп), ПТР-12-1</t>
  </si>
  <si>
    <t>Звенья промежуточные регулируемые, ПРР 7-1</t>
  </si>
  <si>
    <t>Патроны термитные, ПАС-95</t>
  </si>
  <si>
    <t>Патроны термитные, ПАС-120</t>
  </si>
  <si>
    <t>Патроны термитные, ПАС-150</t>
  </si>
  <si>
    <t>Серьга, СР-12-16</t>
  </si>
  <si>
    <t>Скоба, СКД 12-1</t>
  </si>
  <si>
    <t>Скоба, СКД-10-1</t>
  </si>
  <si>
    <t>Струбцина, СШ-05/2</t>
  </si>
  <si>
    <t>Термоспички (1 упак-20 шт), Термоспички</t>
  </si>
  <si>
    <t>Ушки двухлапчатые, У2-7-16</t>
  </si>
  <si>
    <t>Ушки двухлапчатые , У2К-7-16</t>
  </si>
  <si>
    <t>Ушки однолапчатые, У1-12-16</t>
  </si>
  <si>
    <t xml:space="preserve">Зажим плашечный соединительные, SL 14.2 </t>
  </si>
  <si>
    <t>Ушко специальное укороченное, УСК-7-16</t>
  </si>
  <si>
    <t>Вязка спиральная, ПВС 70/95-10-2</t>
  </si>
  <si>
    <t>Вязка спиральная, ПВС 70/95-10</t>
  </si>
  <si>
    <t>Вязка спиральная, ПВС 35/50-10-2</t>
  </si>
  <si>
    <t>Гаситель вибрации, ГВ-4544-02М</t>
  </si>
  <si>
    <t>Зажим аппаратный прессуемый, А2А-70-1</t>
  </si>
  <si>
    <t>Зажим аппаратный прессуемый, А2А-50-2</t>
  </si>
  <si>
    <t>Зажим ремонтный спирального типа, РС-15,2-01</t>
  </si>
  <si>
    <t>Зажим ремонтный спирального типа, РС-16,8-01</t>
  </si>
  <si>
    <t>Натяжной клиновой зажим, МКЗ-2, d-60-120 mm2</t>
  </si>
  <si>
    <t>Натяжной клиновой зажим, МКЗ-3, d-150-240mm2</t>
  </si>
  <si>
    <t>Патроны термитные, ПАС-300</t>
  </si>
  <si>
    <t>Патроны термитные, ПАС-185</t>
  </si>
  <si>
    <t>Узел крепления, КГП-7-1</t>
  </si>
  <si>
    <t>Ушки специальные, УС-7-16</t>
  </si>
  <si>
    <t>Серьга, СРС-7-16</t>
  </si>
  <si>
    <t>Зажим аппаратный прессуемый, А2А-95-2</t>
  </si>
  <si>
    <t>Зажим аппаратный прессуемый, А4А-95Г-2</t>
  </si>
  <si>
    <t xml:space="preserve">Зажим аппаратный прессуемый, А2А-35-2 </t>
  </si>
  <si>
    <t>Зажим ремонтный спирального типа, РС-11,4-01</t>
  </si>
  <si>
    <t>Зажим соеденительный шлейфовый спиральный, ШС-11,4-01</t>
  </si>
  <si>
    <t xml:space="preserve">Зажим соединительный плашечный, ПА-3-2 </t>
  </si>
  <si>
    <t>Линейно-сцепная арматура для неизолированного провода</t>
  </si>
  <si>
    <t>Гаситель вибрации, ГВП-1,6-11-400</t>
  </si>
  <si>
    <t>Зажимы натяжные клиновые , НК-1-1 кл №2</t>
  </si>
  <si>
    <t>Зажимы соединительные овальные, СОАС-185-3</t>
  </si>
  <si>
    <t>Зажимы соединительные овальные, СОАС 25-3</t>
  </si>
  <si>
    <t>Зажимы соединительные овальные, СОАС-35-3</t>
  </si>
  <si>
    <t>Зажимы соединительные плашечные, ПС-3-1</t>
  </si>
  <si>
    <t>Зажимы соединительные плашечные, ПА-4-1</t>
  </si>
  <si>
    <t>Звенья промежуточные монтажные, ПТМ-7-2</t>
  </si>
  <si>
    <t>Ушки двухлапчатые, У-2-12-16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</si>
</sst>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1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3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7" xfId="0" applyNumberFormat="1" applyFont="1" applyFill="1" applyBorder="1" applyAlignment="1">
      <alignment horizontal="center" vertical="top" wrapText="1"/>
    </xf>
    <xf numFmtId="4" fontId="1" fillId="6" borderId="58" xfId="0" applyNumberFormat="1" applyFont="1" applyFill="1" applyBorder="1" applyAlignment="1">
      <alignment horizontal="center" vertical="top" wrapText="1"/>
    </xf>
    <xf numFmtId="4" fontId="12" fillId="0" borderId="34" xfId="0" applyNumberFormat="1" applyFont="1" applyBorder="1" applyAlignment="1">
      <alignment horizontal="center" vertical="center" wrapText="1"/>
    </xf>
    <xf numFmtId="0" fontId="14" fillId="0" borderId="32" xfId="1" applyNumberFormat="1" applyFont="1" applyBorder="1" applyAlignment="1">
      <alignment horizontal="left" vertical="center" wrapText="1"/>
    </xf>
    <xf numFmtId="0" fontId="14" fillId="0" borderId="32" xfId="1" applyNumberFormat="1" applyFont="1" applyBorder="1" applyAlignment="1">
      <alignment horizontal="center" vertical="center" wrapText="1"/>
    </xf>
    <xf numFmtId="1" fontId="14" fillId="0" borderId="32" xfId="1" applyNumberFormat="1" applyFont="1" applyBorder="1" applyAlignment="1">
      <alignment horizontal="center" vertical="center"/>
    </xf>
    <xf numFmtId="3" fontId="14" fillId="0" borderId="32" xfId="1" applyNumberFormat="1" applyFont="1" applyBorder="1" applyAlignment="1">
      <alignment horizontal="center" vertical="center"/>
    </xf>
    <xf numFmtId="4" fontId="14" fillId="0" borderId="32" xfId="1" applyNumberFormat="1" applyFont="1" applyBorder="1" applyAlignment="1">
      <alignment horizontal="center" vertical="center"/>
    </xf>
    <xf numFmtId="2" fontId="14" fillId="0" borderId="32" xfId="1" applyNumberFormat="1" applyFont="1" applyBorder="1" applyAlignment="1">
      <alignment horizontal="center" vertical="center"/>
    </xf>
    <xf numFmtId="0" fontId="14" fillId="0" borderId="32" xfId="1" applyNumberFormat="1" applyFont="1" applyBorder="1" applyAlignment="1">
      <alignment vertical="center" wrapText="1"/>
    </xf>
    <xf numFmtId="0" fontId="11" fillId="6" borderId="55" xfId="0" applyFont="1" applyFill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4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1" fillId="0" borderId="44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1" fillId="0" borderId="55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6" xfId="0" applyFont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0"/>
  <sheetViews>
    <sheetView tabSelected="1" topLeftCell="A31" zoomScaleNormal="100" workbookViewId="0">
      <selection activeCell="M10" sqref="M10:M42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93" t="s">
        <v>31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3" t="s">
        <v>11</v>
      </c>
      <c r="C3" s="64"/>
      <c r="D3" s="64"/>
      <c r="E3" s="94"/>
      <c r="F3" s="21">
        <v>2681710</v>
      </c>
      <c r="G3" s="19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98" t="s">
        <v>117</v>
      </c>
      <c r="C4" s="98"/>
      <c r="D4" s="98"/>
      <c r="E4" s="98"/>
      <c r="F4" s="98"/>
      <c r="G4" s="9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99" t="s">
        <v>12</v>
      </c>
      <c r="C7" s="94"/>
      <c r="D7" s="100"/>
      <c r="E7" s="100"/>
      <c r="F7" s="101"/>
      <c r="G7" s="102"/>
      <c r="H7" s="5"/>
      <c r="I7" s="63" t="s">
        <v>3</v>
      </c>
      <c r="J7" s="64"/>
      <c r="K7" s="64"/>
      <c r="L7" s="64"/>
      <c r="M7" s="64"/>
      <c r="N7" s="64"/>
      <c r="O7" s="64"/>
      <c r="P7" s="65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37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69" t="s">
        <v>17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9" customHeight="1" thickBot="1" x14ac:dyDescent="0.3">
      <c r="A10" s="6"/>
      <c r="B10" s="26">
        <v>1</v>
      </c>
      <c r="C10" s="59" t="s">
        <v>33</v>
      </c>
      <c r="D10" s="54" t="s">
        <v>19</v>
      </c>
      <c r="E10" s="52">
        <f>G10/F10</f>
        <v>59.583313253012051</v>
      </c>
      <c r="F10" s="55">
        <v>166</v>
      </c>
      <c r="G10" s="57">
        <v>9890.83</v>
      </c>
      <c r="H10" s="1"/>
      <c r="I10" s="29">
        <f>B10</f>
        <v>1</v>
      </c>
      <c r="J10" s="30" t="str">
        <f>C10</f>
        <v>Вязка спиральная, ВС 35/50-2</v>
      </c>
      <c r="K10" s="35"/>
      <c r="L10" s="32" t="str">
        <f>D10</f>
        <v>шт</v>
      </c>
      <c r="M10" s="33">
        <f>E10</f>
        <v>59.583313253012051</v>
      </c>
      <c r="N10" s="27"/>
      <c r="O10" s="32">
        <f>F10</f>
        <v>166</v>
      </c>
      <c r="P10" s="3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customHeight="1" thickBot="1" x14ac:dyDescent="0.3">
      <c r="A11" s="6"/>
      <c r="B11" s="11">
        <v>2</v>
      </c>
      <c r="C11" s="59" t="s">
        <v>116</v>
      </c>
      <c r="D11" s="54" t="s">
        <v>19</v>
      </c>
      <c r="E11" s="52">
        <f t="shared" ref="E11:E42" si="0">G11/F11</f>
        <v>82.5</v>
      </c>
      <c r="F11" s="55">
        <v>36</v>
      </c>
      <c r="G11" s="57">
        <v>2970</v>
      </c>
      <c r="H11" s="1"/>
      <c r="I11" s="16">
        <f t="shared" ref="I11:I42" si="1">B11</f>
        <v>2</v>
      </c>
      <c r="J11" s="30" t="str">
        <f t="shared" ref="J11:J42" si="2">C11</f>
        <v xml:space="preserve">Зажим соединительный плашечный, ПА-3-2 </v>
      </c>
      <c r="K11" s="13"/>
      <c r="L11" s="32" t="str">
        <f t="shared" ref="L11:L42" si="3">D11</f>
        <v>шт</v>
      </c>
      <c r="M11" s="33">
        <f t="shared" ref="M11:M42" si="4">E11</f>
        <v>82.5</v>
      </c>
      <c r="N11" s="12"/>
      <c r="O11" s="32">
        <f t="shared" ref="O11:O42" si="5">F11</f>
        <v>36</v>
      </c>
      <c r="P11" s="36">
        <f t="shared" ref="P11:P42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59" t="s">
        <v>35</v>
      </c>
      <c r="D12" s="54" t="s">
        <v>19</v>
      </c>
      <c r="E12" s="52">
        <f t="shared" si="0"/>
        <v>1274.2</v>
      </c>
      <c r="F12" s="55">
        <v>15</v>
      </c>
      <c r="G12" s="57">
        <v>19113</v>
      </c>
      <c r="H12" s="1"/>
      <c r="I12" s="29">
        <f t="shared" si="1"/>
        <v>3</v>
      </c>
      <c r="J12" s="30" t="str">
        <f t="shared" si="2"/>
        <v>Зажим аппаратный, АШМ-16-1</v>
      </c>
      <c r="K12" s="13"/>
      <c r="L12" s="32" t="str">
        <f t="shared" si="3"/>
        <v>шт</v>
      </c>
      <c r="M12" s="33">
        <f t="shared" si="4"/>
        <v>1274.2</v>
      </c>
      <c r="N12" s="12"/>
      <c r="O12" s="32">
        <f t="shared" si="5"/>
        <v>15</v>
      </c>
      <c r="P12" s="36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59" t="s">
        <v>36</v>
      </c>
      <c r="D13" s="54" t="s">
        <v>19</v>
      </c>
      <c r="E13" s="52">
        <f t="shared" si="0"/>
        <v>123.19999999999999</v>
      </c>
      <c r="F13" s="55">
        <v>18</v>
      </c>
      <c r="G13" s="57">
        <v>2217.6</v>
      </c>
      <c r="H13" s="1"/>
      <c r="I13" s="16">
        <f t="shared" si="1"/>
        <v>4</v>
      </c>
      <c r="J13" s="30" t="str">
        <f t="shared" si="2"/>
        <v>Зажим аппаратный прессуемый, А2А-120-2</v>
      </c>
      <c r="K13" s="13"/>
      <c r="L13" s="32" t="str">
        <f t="shared" si="3"/>
        <v>шт</v>
      </c>
      <c r="M13" s="33">
        <f t="shared" si="4"/>
        <v>123.19999999999999</v>
      </c>
      <c r="N13" s="12"/>
      <c r="O13" s="32">
        <f t="shared" si="5"/>
        <v>18</v>
      </c>
      <c r="P13" s="36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59" t="s">
        <v>37</v>
      </c>
      <c r="D14" s="54" t="s">
        <v>19</v>
      </c>
      <c r="E14" s="52">
        <f t="shared" si="0"/>
        <v>287.09999999999997</v>
      </c>
      <c r="F14" s="55">
        <v>12</v>
      </c>
      <c r="G14" s="57">
        <v>3445.2</v>
      </c>
      <c r="H14" s="1"/>
      <c r="I14" s="29">
        <f t="shared" si="1"/>
        <v>5</v>
      </c>
      <c r="J14" s="30" t="str">
        <f t="shared" si="2"/>
        <v>Зажим аппаратный прессуемый, А4А-300-2</v>
      </c>
      <c r="K14" s="13"/>
      <c r="L14" s="32" t="str">
        <f t="shared" si="3"/>
        <v>шт</v>
      </c>
      <c r="M14" s="33">
        <f t="shared" si="4"/>
        <v>287.09999999999997</v>
      </c>
      <c r="N14" s="12"/>
      <c r="O14" s="32">
        <f t="shared" si="5"/>
        <v>12</v>
      </c>
      <c r="P14" s="36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customHeight="1" thickBot="1" x14ac:dyDescent="0.3">
      <c r="A15" s="6"/>
      <c r="B15" s="11">
        <v>6</v>
      </c>
      <c r="C15" s="59" t="s">
        <v>38</v>
      </c>
      <c r="D15" s="54" t="s">
        <v>19</v>
      </c>
      <c r="E15" s="52">
        <f t="shared" si="0"/>
        <v>138.6</v>
      </c>
      <c r="F15" s="55">
        <v>50</v>
      </c>
      <c r="G15" s="57">
        <v>6930</v>
      </c>
      <c r="H15" s="1"/>
      <c r="I15" s="16">
        <f t="shared" si="1"/>
        <v>6</v>
      </c>
      <c r="J15" s="30" t="str">
        <f t="shared" si="2"/>
        <v>Зажим аппаратный прессуемый, А4А-120-2</v>
      </c>
      <c r="K15" s="13"/>
      <c r="L15" s="32" t="str">
        <f t="shared" si="3"/>
        <v>шт</v>
      </c>
      <c r="M15" s="33">
        <f t="shared" si="4"/>
        <v>138.6</v>
      </c>
      <c r="N15" s="12"/>
      <c r="O15" s="32">
        <f t="shared" si="5"/>
        <v>50</v>
      </c>
      <c r="P15" s="36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customHeight="1" thickBot="1" x14ac:dyDescent="0.3">
      <c r="A16" s="6"/>
      <c r="B16" s="11">
        <v>7</v>
      </c>
      <c r="C16" s="59" t="s">
        <v>39</v>
      </c>
      <c r="D16" s="54" t="s">
        <v>19</v>
      </c>
      <c r="E16" s="52">
        <f t="shared" si="0"/>
        <v>212.29999999999998</v>
      </c>
      <c r="F16" s="55">
        <v>12</v>
      </c>
      <c r="G16" s="57">
        <v>2547.6</v>
      </c>
      <c r="H16" s="1"/>
      <c r="I16" s="29">
        <f t="shared" si="1"/>
        <v>7</v>
      </c>
      <c r="J16" s="30" t="str">
        <f t="shared" si="2"/>
        <v>Зажим аппаратный прессуемый, А4А-240-2</v>
      </c>
      <c r="K16" s="13"/>
      <c r="L16" s="32" t="str">
        <f t="shared" si="3"/>
        <v>шт</v>
      </c>
      <c r="M16" s="33">
        <f t="shared" si="4"/>
        <v>212.29999999999998</v>
      </c>
      <c r="N16" s="12"/>
      <c r="O16" s="32">
        <f t="shared" si="5"/>
        <v>12</v>
      </c>
      <c r="P16" s="36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59" t="s">
        <v>40</v>
      </c>
      <c r="D17" s="54" t="s">
        <v>19</v>
      </c>
      <c r="E17" s="52">
        <f t="shared" si="0"/>
        <v>100.64222222222222</v>
      </c>
      <c r="F17" s="55">
        <v>18</v>
      </c>
      <c r="G17" s="57">
        <v>1811.56</v>
      </c>
      <c r="H17" s="1"/>
      <c r="I17" s="16">
        <f t="shared" si="1"/>
        <v>8</v>
      </c>
      <c r="J17" s="30" t="str">
        <f t="shared" si="2"/>
        <v>Зажим аппаратный прессуемый, А1А-50-1</v>
      </c>
      <c r="K17" s="13"/>
      <c r="L17" s="32" t="str">
        <f t="shared" si="3"/>
        <v>шт</v>
      </c>
      <c r="M17" s="33">
        <f t="shared" si="4"/>
        <v>100.64222222222222</v>
      </c>
      <c r="N17" s="12"/>
      <c r="O17" s="32">
        <f t="shared" si="5"/>
        <v>18</v>
      </c>
      <c r="P17" s="36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59" t="s">
        <v>41</v>
      </c>
      <c r="D18" s="54" t="s">
        <v>19</v>
      </c>
      <c r="E18" s="52">
        <f t="shared" si="0"/>
        <v>1605.5666666666666</v>
      </c>
      <c r="F18" s="55">
        <v>3</v>
      </c>
      <c r="G18" s="57">
        <v>4816.7</v>
      </c>
      <c r="H18" s="1"/>
      <c r="I18" s="29">
        <f t="shared" si="1"/>
        <v>9</v>
      </c>
      <c r="J18" s="30" t="str">
        <f t="shared" si="2"/>
        <v xml:space="preserve">Зажим аппаратный штыревой, АШМ-20-1 </v>
      </c>
      <c r="K18" s="13"/>
      <c r="L18" s="32" t="str">
        <f t="shared" si="3"/>
        <v>шт</v>
      </c>
      <c r="M18" s="33">
        <f t="shared" si="4"/>
        <v>1605.5666666666666</v>
      </c>
      <c r="N18" s="12"/>
      <c r="O18" s="32">
        <f t="shared" si="5"/>
        <v>3</v>
      </c>
      <c r="P18" s="36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59" t="s">
        <v>42</v>
      </c>
      <c r="D19" s="54" t="s">
        <v>19</v>
      </c>
      <c r="E19" s="52">
        <f t="shared" si="0"/>
        <v>239.8</v>
      </c>
      <c r="F19" s="55">
        <v>69</v>
      </c>
      <c r="G19" s="57">
        <v>16546.2</v>
      </c>
      <c r="H19" s="1"/>
      <c r="I19" s="16">
        <f t="shared" si="1"/>
        <v>10</v>
      </c>
      <c r="J19" s="30" t="str">
        <f t="shared" si="2"/>
        <v>Зажим натяжной болтовой, НБ-2-6А</v>
      </c>
      <c r="K19" s="23"/>
      <c r="L19" s="32" t="str">
        <f t="shared" si="3"/>
        <v>шт</v>
      </c>
      <c r="M19" s="33">
        <f t="shared" si="4"/>
        <v>239.8</v>
      </c>
      <c r="N19" s="22"/>
      <c r="O19" s="32">
        <f t="shared" si="5"/>
        <v>69</v>
      </c>
      <c r="P19" s="36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59" t="s">
        <v>43</v>
      </c>
      <c r="D20" s="54" t="s">
        <v>19</v>
      </c>
      <c r="E20" s="52">
        <f t="shared" si="0"/>
        <v>447.7</v>
      </c>
      <c r="F20" s="55">
        <v>30</v>
      </c>
      <c r="G20" s="57">
        <v>13431</v>
      </c>
      <c r="H20" s="1"/>
      <c r="I20" s="29">
        <f t="shared" si="1"/>
        <v>11</v>
      </c>
      <c r="J20" s="30" t="str">
        <f t="shared" si="2"/>
        <v>Зажим натяжной заклинивающий, НЗ 2-7</v>
      </c>
      <c r="K20" s="23"/>
      <c r="L20" s="32" t="str">
        <f t="shared" si="3"/>
        <v>шт</v>
      </c>
      <c r="M20" s="33">
        <f t="shared" si="4"/>
        <v>447.7</v>
      </c>
      <c r="N20" s="22"/>
      <c r="O20" s="32">
        <f t="shared" si="5"/>
        <v>30</v>
      </c>
      <c r="P20" s="36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thickBot="1" x14ac:dyDescent="0.3">
      <c r="A21" s="6"/>
      <c r="B21" s="11">
        <v>12</v>
      </c>
      <c r="C21" s="59" t="s">
        <v>44</v>
      </c>
      <c r="D21" s="54" t="s">
        <v>19</v>
      </c>
      <c r="E21" s="52">
        <f t="shared" si="0"/>
        <v>42.9</v>
      </c>
      <c r="F21" s="55">
        <v>12</v>
      </c>
      <c r="G21" s="58">
        <v>514.79999999999995</v>
      </c>
      <c r="H21" s="1"/>
      <c r="I21" s="16">
        <f t="shared" si="1"/>
        <v>12</v>
      </c>
      <c r="J21" s="30" t="str">
        <f t="shared" si="2"/>
        <v>Зажим плашечный, ПС-2-1А</v>
      </c>
      <c r="K21" s="23"/>
      <c r="L21" s="32" t="str">
        <f t="shared" si="3"/>
        <v>шт</v>
      </c>
      <c r="M21" s="33">
        <f t="shared" si="4"/>
        <v>42.9</v>
      </c>
      <c r="N21" s="22"/>
      <c r="O21" s="32">
        <f t="shared" si="5"/>
        <v>12</v>
      </c>
      <c r="P21" s="36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59" t="s">
        <v>45</v>
      </c>
      <c r="D22" s="54" t="s">
        <v>19</v>
      </c>
      <c r="E22" s="52">
        <f t="shared" si="0"/>
        <v>75.775555555555556</v>
      </c>
      <c r="F22" s="55">
        <v>9</v>
      </c>
      <c r="G22" s="58">
        <v>681.98</v>
      </c>
      <c r="H22" s="1"/>
      <c r="I22" s="29">
        <f t="shared" si="1"/>
        <v>13</v>
      </c>
      <c r="J22" s="30" t="str">
        <f t="shared" si="2"/>
        <v xml:space="preserve">Зажим соединительный плашечный, ПА 3-2А </v>
      </c>
      <c r="K22" s="23"/>
      <c r="L22" s="32" t="str">
        <f t="shared" si="3"/>
        <v>шт</v>
      </c>
      <c r="M22" s="33">
        <f t="shared" si="4"/>
        <v>75.775555555555556</v>
      </c>
      <c r="N22" s="22"/>
      <c r="O22" s="32">
        <f t="shared" si="5"/>
        <v>9</v>
      </c>
      <c r="P22" s="36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14</v>
      </c>
      <c r="C23" s="59" t="s">
        <v>46</v>
      </c>
      <c r="D23" s="54" t="s">
        <v>19</v>
      </c>
      <c r="E23" s="52">
        <f t="shared" si="0"/>
        <v>1487.2</v>
      </c>
      <c r="F23" s="55">
        <v>7</v>
      </c>
      <c r="G23" s="57">
        <v>10410.4</v>
      </c>
      <c r="H23" s="1"/>
      <c r="I23" s="16">
        <f t="shared" si="1"/>
        <v>14</v>
      </c>
      <c r="J23" s="30" t="str">
        <f t="shared" si="2"/>
        <v>Зажим соединительный спирального типа, СС-15,2-21</v>
      </c>
      <c r="K23" s="23"/>
      <c r="L23" s="32" t="str">
        <f t="shared" si="3"/>
        <v>шт</v>
      </c>
      <c r="M23" s="33">
        <f t="shared" si="4"/>
        <v>1487.2</v>
      </c>
      <c r="N23" s="22"/>
      <c r="O23" s="32">
        <f t="shared" si="5"/>
        <v>7</v>
      </c>
      <c r="P23" s="36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customHeight="1" thickBot="1" x14ac:dyDescent="0.3">
      <c r="A24" s="6"/>
      <c r="B24" s="11">
        <v>15</v>
      </c>
      <c r="C24" s="59" t="s">
        <v>47</v>
      </c>
      <c r="D24" s="54" t="s">
        <v>19</v>
      </c>
      <c r="E24" s="52">
        <f t="shared" si="0"/>
        <v>2646.2266666666669</v>
      </c>
      <c r="F24" s="55">
        <v>3</v>
      </c>
      <c r="G24" s="57">
        <v>7938.68</v>
      </c>
      <c r="H24" s="1"/>
      <c r="I24" s="29">
        <f t="shared" si="1"/>
        <v>15</v>
      </c>
      <c r="J24" s="30" t="str">
        <f t="shared" si="2"/>
        <v>Зажим соединительный шлейфовый, ШС-24.0-01</v>
      </c>
      <c r="K24" s="23"/>
      <c r="L24" s="32" t="str">
        <f t="shared" si="3"/>
        <v>шт</v>
      </c>
      <c r="M24" s="33">
        <f t="shared" si="4"/>
        <v>2646.2266666666669</v>
      </c>
      <c r="N24" s="22"/>
      <c r="O24" s="32">
        <f t="shared" si="5"/>
        <v>3</v>
      </c>
      <c r="P24" s="36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customHeight="1" thickBot="1" x14ac:dyDescent="0.3">
      <c r="A25" s="6"/>
      <c r="B25" s="11">
        <v>16</v>
      </c>
      <c r="C25" s="59" t="s">
        <v>48</v>
      </c>
      <c r="D25" s="54" t="s">
        <v>19</v>
      </c>
      <c r="E25" s="52">
        <f t="shared" si="0"/>
        <v>1416.6666666666667</v>
      </c>
      <c r="F25" s="55">
        <v>3</v>
      </c>
      <c r="G25" s="57">
        <v>4250</v>
      </c>
      <c r="H25" s="1"/>
      <c r="I25" s="16">
        <f t="shared" si="1"/>
        <v>16</v>
      </c>
      <c r="J25" s="30" t="str">
        <f t="shared" si="2"/>
        <v>Зажим соединительный шлейфовый, ШС-15.2-01</v>
      </c>
      <c r="K25" s="23"/>
      <c r="L25" s="32" t="str">
        <f t="shared" si="3"/>
        <v>шт</v>
      </c>
      <c r="M25" s="33">
        <f t="shared" si="4"/>
        <v>1416.6666666666667</v>
      </c>
      <c r="N25" s="22"/>
      <c r="O25" s="32">
        <f t="shared" si="5"/>
        <v>3</v>
      </c>
      <c r="P25" s="36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customHeight="1" thickBot="1" x14ac:dyDescent="0.3">
      <c r="A26" s="6"/>
      <c r="B26" s="11">
        <v>17</v>
      </c>
      <c r="C26" s="59" t="s">
        <v>49</v>
      </c>
      <c r="D26" s="54" t="s">
        <v>19</v>
      </c>
      <c r="E26" s="52">
        <f t="shared" si="0"/>
        <v>1331.75</v>
      </c>
      <c r="F26" s="55">
        <v>12</v>
      </c>
      <c r="G26" s="57">
        <v>15981</v>
      </c>
      <c r="H26" s="1"/>
      <c r="I26" s="29">
        <f t="shared" si="1"/>
        <v>17</v>
      </c>
      <c r="J26" s="30" t="str">
        <f t="shared" si="2"/>
        <v>Зажим штырьевой аппаратный, АШМ-12-1</v>
      </c>
      <c r="K26" s="23"/>
      <c r="L26" s="32" t="str">
        <f t="shared" si="3"/>
        <v>шт</v>
      </c>
      <c r="M26" s="33">
        <f t="shared" si="4"/>
        <v>1331.75</v>
      </c>
      <c r="N26" s="22"/>
      <c r="O26" s="32">
        <f t="shared" si="5"/>
        <v>12</v>
      </c>
      <c r="P26" s="36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customHeight="1" thickBot="1" x14ac:dyDescent="0.3">
      <c r="A27" s="6"/>
      <c r="B27" s="11">
        <v>18</v>
      </c>
      <c r="C27" s="59" t="s">
        <v>50</v>
      </c>
      <c r="D27" s="54" t="s">
        <v>19</v>
      </c>
      <c r="E27" s="52">
        <f t="shared" si="0"/>
        <v>431.20000000000005</v>
      </c>
      <c r="F27" s="55">
        <v>491</v>
      </c>
      <c r="G27" s="57">
        <v>211719.2</v>
      </c>
      <c r="H27" s="1"/>
      <c r="I27" s="16">
        <f t="shared" si="1"/>
        <v>18</v>
      </c>
      <c r="J27" s="30" t="str">
        <f t="shared" si="2"/>
        <v>Зажимы натяжные болтовые, НБ 2-6</v>
      </c>
      <c r="K27" s="23"/>
      <c r="L27" s="32" t="str">
        <f t="shared" si="3"/>
        <v>шт</v>
      </c>
      <c r="M27" s="33">
        <f t="shared" si="4"/>
        <v>431.20000000000005</v>
      </c>
      <c r="N27" s="22"/>
      <c r="O27" s="32">
        <f t="shared" si="5"/>
        <v>491</v>
      </c>
      <c r="P27" s="36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59" t="s">
        <v>51</v>
      </c>
      <c r="D28" s="54" t="s">
        <v>19</v>
      </c>
      <c r="E28" s="52">
        <f t="shared" si="0"/>
        <v>261.8</v>
      </c>
      <c r="F28" s="55">
        <v>49</v>
      </c>
      <c r="G28" s="57">
        <v>12828.2</v>
      </c>
      <c r="H28" s="1"/>
      <c r="I28" s="29">
        <f t="shared" si="1"/>
        <v>19</v>
      </c>
      <c r="J28" s="30" t="str">
        <f t="shared" si="2"/>
        <v xml:space="preserve">Зажимы натяжные клиновые коушные, НКК-1-1Б </v>
      </c>
      <c r="K28" s="23"/>
      <c r="L28" s="32" t="str">
        <f t="shared" si="3"/>
        <v>шт</v>
      </c>
      <c r="M28" s="33">
        <f t="shared" si="4"/>
        <v>261.8</v>
      </c>
      <c r="N28" s="22"/>
      <c r="O28" s="32">
        <f t="shared" si="5"/>
        <v>49</v>
      </c>
      <c r="P28" s="36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20</v>
      </c>
      <c r="C29" s="59" t="s">
        <v>52</v>
      </c>
      <c r="D29" s="54" t="s">
        <v>19</v>
      </c>
      <c r="E29" s="52">
        <f t="shared" si="0"/>
        <v>80.3</v>
      </c>
      <c r="F29" s="55">
        <v>12</v>
      </c>
      <c r="G29" s="58">
        <v>963.6</v>
      </c>
      <c r="H29" s="1"/>
      <c r="I29" s="16">
        <f t="shared" si="1"/>
        <v>20</v>
      </c>
      <c r="J29" s="30" t="str">
        <f t="shared" si="2"/>
        <v>Зажимы ответвительные прессуемые, ОА-120-1</v>
      </c>
      <c r="K29" s="23"/>
      <c r="L29" s="32" t="str">
        <f t="shared" si="3"/>
        <v>шт</v>
      </c>
      <c r="M29" s="33">
        <f t="shared" si="4"/>
        <v>80.3</v>
      </c>
      <c r="N29" s="22"/>
      <c r="O29" s="32">
        <f t="shared" si="5"/>
        <v>12</v>
      </c>
      <c r="P29" s="36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thickBot="1" x14ac:dyDescent="0.3">
      <c r="A30" s="6"/>
      <c r="B30" s="11">
        <v>21</v>
      </c>
      <c r="C30" s="59" t="s">
        <v>53</v>
      </c>
      <c r="D30" s="54" t="s">
        <v>19</v>
      </c>
      <c r="E30" s="52">
        <f t="shared" si="0"/>
        <v>149.6</v>
      </c>
      <c r="F30" s="55">
        <v>3</v>
      </c>
      <c r="G30" s="58">
        <v>448.8</v>
      </c>
      <c r="H30" s="1"/>
      <c r="I30" s="29">
        <f t="shared" si="1"/>
        <v>21</v>
      </c>
      <c r="J30" s="30" t="str">
        <f t="shared" si="2"/>
        <v>Зажимы соединительные овальные, СОАС-95-3</v>
      </c>
      <c r="K30" s="23"/>
      <c r="L30" s="32" t="str">
        <f t="shared" si="3"/>
        <v>шт</v>
      </c>
      <c r="M30" s="33">
        <f t="shared" si="4"/>
        <v>149.6</v>
      </c>
      <c r="N30" s="22"/>
      <c r="O30" s="32">
        <f t="shared" si="5"/>
        <v>3</v>
      </c>
      <c r="P30" s="36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22</v>
      </c>
      <c r="C31" s="59" t="s">
        <v>54</v>
      </c>
      <c r="D31" s="54" t="s">
        <v>19</v>
      </c>
      <c r="E31" s="52">
        <f t="shared" si="0"/>
        <v>90.2</v>
      </c>
      <c r="F31" s="55">
        <v>3</v>
      </c>
      <c r="G31" s="58">
        <v>270.60000000000002</v>
      </c>
      <c r="H31" s="1"/>
      <c r="I31" s="16">
        <f t="shared" si="1"/>
        <v>22</v>
      </c>
      <c r="J31" s="30" t="str">
        <f t="shared" si="2"/>
        <v>Зажимы соединительные овальные, СОАС-70-3</v>
      </c>
      <c r="K31" s="23"/>
      <c r="L31" s="32" t="str">
        <f t="shared" si="3"/>
        <v>шт</v>
      </c>
      <c r="M31" s="33">
        <f t="shared" si="4"/>
        <v>90.2</v>
      </c>
      <c r="N31" s="22"/>
      <c r="O31" s="32">
        <f t="shared" si="5"/>
        <v>3</v>
      </c>
      <c r="P31" s="36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thickBot="1" x14ac:dyDescent="0.3">
      <c r="A32" s="6"/>
      <c r="B32" s="11">
        <v>23</v>
      </c>
      <c r="C32" s="59" t="s">
        <v>55</v>
      </c>
      <c r="D32" s="54" t="s">
        <v>19</v>
      </c>
      <c r="E32" s="52">
        <f t="shared" si="0"/>
        <v>60.5</v>
      </c>
      <c r="F32" s="55">
        <v>13</v>
      </c>
      <c r="G32" s="58">
        <v>786.5</v>
      </c>
      <c r="H32" s="1"/>
      <c r="I32" s="29">
        <f t="shared" si="1"/>
        <v>23</v>
      </c>
      <c r="J32" s="30" t="str">
        <f t="shared" si="2"/>
        <v>Зажимы соединительные овальные, СОАС-50-3</v>
      </c>
      <c r="K32" s="23"/>
      <c r="L32" s="32" t="str">
        <f t="shared" si="3"/>
        <v>шт</v>
      </c>
      <c r="M32" s="33">
        <f t="shared" si="4"/>
        <v>60.5</v>
      </c>
      <c r="N32" s="22"/>
      <c r="O32" s="32">
        <f t="shared" si="5"/>
        <v>13</v>
      </c>
      <c r="P32" s="36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 thickBot="1" x14ac:dyDescent="0.3">
      <c r="A33" s="6"/>
      <c r="B33" s="11">
        <v>24</v>
      </c>
      <c r="C33" s="59" t="s">
        <v>56</v>
      </c>
      <c r="D33" s="54" t="s">
        <v>19</v>
      </c>
      <c r="E33" s="52">
        <f t="shared" si="0"/>
        <v>39.6</v>
      </c>
      <c r="F33" s="55">
        <v>76</v>
      </c>
      <c r="G33" s="57">
        <v>3009.6</v>
      </c>
      <c r="H33" s="1"/>
      <c r="I33" s="16">
        <f t="shared" si="1"/>
        <v>24</v>
      </c>
      <c r="J33" s="30" t="str">
        <f t="shared" si="2"/>
        <v>Зажимы соединительные плашечные, ПС-1-1</v>
      </c>
      <c r="K33" s="23"/>
      <c r="L33" s="32" t="str">
        <f t="shared" si="3"/>
        <v>шт</v>
      </c>
      <c r="M33" s="33">
        <f t="shared" si="4"/>
        <v>39.6</v>
      </c>
      <c r="N33" s="22"/>
      <c r="O33" s="32">
        <f t="shared" si="5"/>
        <v>76</v>
      </c>
      <c r="P33" s="36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9.75" customHeight="1" thickBot="1" x14ac:dyDescent="0.3">
      <c r="A34" s="6"/>
      <c r="B34" s="11">
        <v>25</v>
      </c>
      <c r="C34" s="59" t="s">
        <v>57</v>
      </c>
      <c r="D34" s="54" t="s">
        <v>19</v>
      </c>
      <c r="E34" s="52">
        <f t="shared" si="0"/>
        <v>19.8</v>
      </c>
      <c r="F34" s="55">
        <v>30</v>
      </c>
      <c r="G34" s="58">
        <v>594</v>
      </c>
      <c r="H34" s="1"/>
      <c r="I34" s="29">
        <f t="shared" si="1"/>
        <v>25</v>
      </c>
      <c r="J34" s="30" t="str">
        <f t="shared" si="2"/>
        <v>Зажимы соединительные плашечные, ПА-1-1</v>
      </c>
      <c r="K34" s="23"/>
      <c r="L34" s="32" t="str">
        <f t="shared" si="3"/>
        <v>шт</v>
      </c>
      <c r="M34" s="33">
        <f t="shared" si="4"/>
        <v>19.8</v>
      </c>
      <c r="N34" s="22"/>
      <c r="O34" s="32">
        <f t="shared" si="5"/>
        <v>30</v>
      </c>
      <c r="P34" s="36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.75" customHeight="1" thickBot="1" x14ac:dyDescent="0.3">
      <c r="A35" s="6"/>
      <c r="B35" s="11">
        <v>26</v>
      </c>
      <c r="C35" s="59" t="s">
        <v>58</v>
      </c>
      <c r="D35" s="54" t="s">
        <v>19</v>
      </c>
      <c r="E35" s="52">
        <f t="shared" si="0"/>
        <v>42.9</v>
      </c>
      <c r="F35" s="55">
        <v>85</v>
      </c>
      <c r="G35" s="57">
        <v>3646.5</v>
      </c>
      <c r="H35" s="1"/>
      <c r="I35" s="16">
        <f t="shared" si="1"/>
        <v>26</v>
      </c>
      <c r="J35" s="30" t="str">
        <f t="shared" si="2"/>
        <v>Зажимы соединительные плашечные, ПА-2-2</v>
      </c>
      <c r="K35" s="23"/>
      <c r="L35" s="32" t="str">
        <f t="shared" si="3"/>
        <v>шт</v>
      </c>
      <c r="M35" s="33">
        <f t="shared" si="4"/>
        <v>42.9</v>
      </c>
      <c r="N35" s="22"/>
      <c r="O35" s="32">
        <f t="shared" si="5"/>
        <v>85</v>
      </c>
      <c r="P35" s="36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9.75" customHeight="1" thickBot="1" x14ac:dyDescent="0.3">
      <c r="A36" s="6"/>
      <c r="B36" s="11">
        <v>27</v>
      </c>
      <c r="C36" s="59" t="s">
        <v>59</v>
      </c>
      <c r="D36" s="54" t="s">
        <v>19</v>
      </c>
      <c r="E36" s="52">
        <f t="shared" si="0"/>
        <v>49.5</v>
      </c>
      <c r="F36" s="55">
        <v>985</v>
      </c>
      <c r="G36" s="57">
        <v>48757.5</v>
      </c>
      <c r="H36" s="1"/>
      <c r="I36" s="29">
        <f t="shared" si="1"/>
        <v>27</v>
      </c>
      <c r="J36" s="30" t="str">
        <f t="shared" si="2"/>
        <v>Зажимы соединительные плашечные, ПС-2-1</v>
      </c>
      <c r="K36" s="23"/>
      <c r="L36" s="32" t="str">
        <f t="shared" si="3"/>
        <v>шт</v>
      </c>
      <c r="M36" s="33">
        <f t="shared" si="4"/>
        <v>49.5</v>
      </c>
      <c r="N36" s="22"/>
      <c r="O36" s="32">
        <f t="shared" si="5"/>
        <v>985</v>
      </c>
      <c r="P36" s="36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9.75" customHeight="1" thickBot="1" x14ac:dyDescent="0.3">
      <c r="A37" s="6"/>
      <c r="B37" s="11">
        <v>28</v>
      </c>
      <c r="C37" s="59" t="s">
        <v>60</v>
      </c>
      <c r="D37" s="54" t="s">
        <v>19</v>
      </c>
      <c r="E37" s="52">
        <f t="shared" si="0"/>
        <v>75.899999999999991</v>
      </c>
      <c r="F37" s="55">
        <v>166</v>
      </c>
      <c r="G37" s="57">
        <v>12599.4</v>
      </c>
      <c r="H37" s="1"/>
      <c r="I37" s="16">
        <f t="shared" si="1"/>
        <v>28</v>
      </c>
      <c r="J37" s="30" t="str">
        <f t="shared" si="2"/>
        <v>Звено промежуточное, ПРТ-7-1</v>
      </c>
      <c r="K37" s="23"/>
      <c r="L37" s="32" t="str">
        <f t="shared" si="3"/>
        <v>шт</v>
      </c>
      <c r="M37" s="33">
        <f t="shared" si="4"/>
        <v>75.899999999999991</v>
      </c>
      <c r="N37" s="22"/>
      <c r="O37" s="32">
        <f t="shared" si="5"/>
        <v>166</v>
      </c>
      <c r="P37" s="36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9.75" customHeight="1" thickBot="1" x14ac:dyDescent="0.3">
      <c r="A38" s="6"/>
      <c r="B38" s="11">
        <v>29</v>
      </c>
      <c r="C38" s="59" t="s">
        <v>61</v>
      </c>
      <c r="D38" s="54" t="s">
        <v>19</v>
      </c>
      <c r="E38" s="52">
        <f t="shared" si="0"/>
        <v>80.3</v>
      </c>
      <c r="F38" s="55">
        <v>3</v>
      </c>
      <c r="G38" s="58">
        <v>240.9</v>
      </c>
      <c r="H38" s="1"/>
      <c r="I38" s="29">
        <f t="shared" si="1"/>
        <v>29</v>
      </c>
      <c r="J38" s="30" t="str">
        <f t="shared" si="2"/>
        <v>Серьга , СРС-7-16</v>
      </c>
      <c r="K38" s="23"/>
      <c r="L38" s="32" t="str">
        <f t="shared" si="3"/>
        <v>шт</v>
      </c>
      <c r="M38" s="33">
        <f t="shared" si="4"/>
        <v>80.3</v>
      </c>
      <c r="N38" s="22"/>
      <c r="O38" s="32">
        <f t="shared" si="5"/>
        <v>3</v>
      </c>
      <c r="P38" s="36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9.75" customHeight="1" thickBot="1" x14ac:dyDescent="0.3">
      <c r="A39" s="6"/>
      <c r="B39" s="11">
        <v>30</v>
      </c>
      <c r="C39" s="59" t="s">
        <v>62</v>
      </c>
      <c r="D39" s="54" t="s">
        <v>19</v>
      </c>
      <c r="E39" s="52">
        <f t="shared" si="0"/>
        <v>69.300000000000011</v>
      </c>
      <c r="F39" s="55">
        <v>506</v>
      </c>
      <c r="G39" s="57">
        <v>35065.800000000003</v>
      </c>
      <c r="H39" s="1"/>
      <c r="I39" s="16">
        <f t="shared" si="1"/>
        <v>30</v>
      </c>
      <c r="J39" s="30" t="str">
        <f t="shared" si="2"/>
        <v>Серьга, СР-7-16</v>
      </c>
      <c r="K39" s="23"/>
      <c r="L39" s="32" t="str">
        <f t="shared" si="3"/>
        <v>шт</v>
      </c>
      <c r="M39" s="33">
        <f t="shared" si="4"/>
        <v>69.300000000000011</v>
      </c>
      <c r="N39" s="22"/>
      <c r="O39" s="32">
        <f t="shared" si="5"/>
        <v>506</v>
      </c>
      <c r="P39" s="36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.75" customHeight="1" thickBot="1" x14ac:dyDescent="0.3">
      <c r="A40" s="6"/>
      <c r="B40" s="11">
        <v>31</v>
      </c>
      <c r="C40" s="59" t="s">
        <v>63</v>
      </c>
      <c r="D40" s="54" t="s">
        <v>19</v>
      </c>
      <c r="E40" s="52">
        <f t="shared" si="0"/>
        <v>97.9</v>
      </c>
      <c r="F40" s="55">
        <v>465</v>
      </c>
      <c r="G40" s="57">
        <v>45523.5</v>
      </c>
      <c r="H40" s="1"/>
      <c r="I40" s="29">
        <f t="shared" si="1"/>
        <v>31</v>
      </c>
      <c r="J40" s="30" t="str">
        <f t="shared" si="2"/>
        <v>Скоба, СК-7-1А</v>
      </c>
      <c r="K40" s="23"/>
      <c r="L40" s="32" t="str">
        <f t="shared" si="3"/>
        <v>шт</v>
      </c>
      <c r="M40" s="33">
        <f t="shared" si="4"/>
        <v>97.9</v>
      </c>
      <c r="N40" s="22"/>
      <c r="O40" s="32">
        <f t="shared" si="5"/>
        <v>465</v>
      </c>
      <c r="P40" s="36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9.75" customHeight="1" thickBot="1" x14ac:dyDescent="0.3">
      <c r="A41" s="6"/>
      <c r="B41" s="11">
        <v>32</v>
      </c>
      <c r="C41" s="59" t="s">
        <v>64</v>
      </c>
      <c r="D41" s="54" t="s">
        <v>19</v>
      </c>
      <c r="E41" s="52">
        <f t="shared" si="0"/>
        <v>180.4</v>
      </c>
      <c r="F41" s="55">
        <v>64</v>
      </c>
      <c r="G41" s="57">
        <v>11545.6</v>
      </c>
      <c r="H41" s="1"/>
      <c r="I41" s="16">
        <f t="shared" si="1"/>
        <v>32</v>
      </c>
      <c r="J41" s="30" t="str">
        <f t="shared" si="2"/>
        <v xml:space="preserve">Ушки однолапчатые , У1К-7-16 </v>
      </c>
      <c r="K41" s="23"/>
      <c r="L41" s="32" t="str">
        <f t="shared" si="3"/>
        <v>шт</v>
      </c>
      <c r="M41" s="33">
        <f t="shared" si="4"/>
        <v>180.4</v>
      </c>
      <c r="N41" s="22"/>
      <c r="O41" s="32">
        <f t="shared" si="5"/>
        <v>64</v>
      </c>
      <c r="P41" s="36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9.75" customHeight="1" thickBot="1" x14ac:dyDescent="0.3">
      <c r="A42" s="6"/>
      <c r="B42" s="11">
        <v>33</v>
      </c>
      <c r="C42" s="59" t="s">
        <v>65</v>
      </c>
      <c r="D42" s="54" t="s">
        <v>19</v>
      </c>
      <c r="E42" s="52">
        <f t="shared" si="0"/>
        <v>189.20000000000002</v>
      </c>
      <c r="F42" s="55">
        <v>583</v>
      </c>
      <c r="G42" s="57">
        <v>110303.6</v>
      </c>
      <c r="H42" s="1"/>
      <c r="I42" s="29">
        <f t="shared" si="1"/>
        <v>33</v>
      </c>
      <c r="J42" s="30" t="str">
        <f t="shared" si="2"/>
        <v>Ушко однолапчатое, У1-7-16</v>
      </c>
      <c r="K42" s="23"/>
      <c r="L42" s="32" t="str">
        <f t="shared" si="3"/>
        <v>шт</v>
      </c>
      <c r="M42" s="33">
        <f t="shared" si="4"/>
        <v>189.20000000000002</v>
      </c>
      <c r="N42" s="22"/>
      <c r="O42" s="32">
        <f t="shared" si="5"/>
        <v>583</v>
      </c>
      <c r="P42" s="36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/>
      <c r="B43" s="72" t="s">
        <v>18</v>
      </c>
      <c r="C43" s="73"/>
      <c r="D43" s="73"/>
      <c r="E43" s="74"/>
      <c r="F43" s="75"/>
      <c r="G43" s="24">
        <f>SUM(G10:G42)</f>
        <v>621799.85</v>
      </c>
      <c r="H43" s="37"/>
      <c r="I43" s="76" t="s">
        <v>18</v>
      </c>
      <c r="J43" s="77"/>
      <c r="K43" s="77"/>
      <c r="L43" s="77"/>
      <c r="M43" s="77"/>
      <c r="N43" s="77"/>
      <c r="O43" s="78"/>
      <c r="P43" s="25">
        <f>SUM(P10:P42)</f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thickBot="1" x14ac:dyDescent="0.3">
      <c r="A44" s="6"/>
      <c r="B44" s="79" t="s">
        <v>20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6.25" customHeight="1" thickBot="1" x14ac:dyDescent="0.3">
      <c r="A45" s="6"/>
      <c r="B45" s="26">
        <v>1</v>
      </c>
      <c r="C45" s="53" t="s">
        <v>66</v>
      </c>
      <c r="D45" s="54" t="s">
        <v>19</v>
      </c>
      <c r="E45" s="52">
        <f>G45/F45</f>
        <v>80.041666666666671</v>
      </c>
      <c r="F45" s="55">
        <v>66</v>
      </c>
      <c r="G45" s="57">
        <v>5282.75</v>
      </c>
      <c r="H45" s="1"/>
      <c r="I45" s="29">
        <f>B45</f>
        <v>1</v>
      </c>
      <c r="J45" s="30" t="str">
        <f t="shared" ref="J45:J160" si="7">C45</f>
        <v>Вязка спиральная, ВС-9,6-72-02</v>
      </c>
      <c r="K45" s="31"/>
      <c r="L45" s="32" t="str">
        <f>D45</f>
        <v>шт</v>
      </c>
      <c r="M45" s="33">
        <f>E45</f>
        <v>80.041666666666671</v>
      </c>
      <c r="N45" s="28"/>
      <c r="O45" s="50">
        <f>F45</f>
        <v>66</v>
      </c>
      <c r="P45" s="46">
        <f>N45*O45</f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thickBot="1" x14ac:dyDescent="0.3">
      <c r="A46" s="6"/>
      <c r="B46" s="11">
        <v>2</v>
      </c>
      <c r="C46" s="53" t="s">
        <v>67</v>
      </c>
      <c r="D46" s="54" t="s">
        <v>19</v>
      </c>
      <c r="E46" s="52">
        <f t="shared" ref="E46:E91" si="8">G46/F46</f>
        <v>71.5</v>
      </c>
      <c r="F46" s="55">
        <v>44</v>
      </c>
      <c r="G46" s="57">
        <v>3146</v>
      </c>
      <c r="H46" s="1"/>
      <c r="I46" s="16">
        <f>B46</f>
        <v>2</v>
      </c>
      <c r="J46" s="30" t="str">
        <f t="shared" si="7"/>
        <v>Вязка спиральная, ПВС 35/50-10</v>
      </c>
      <c r="K46" s="23"/>
      <c r="L46" s="32" t="str">
        <f t="shared" ref="L46:L91" si="9">D46</f>
        <v>шт</v>
      </c>
      <c r="M46" s="33">
        <f t="shared" ref="M46:M91" si="10">E46</f>
        <v>71.5</v>
      </c>
      <c r="N46" s="22"/>
      <c r="O46" s="50">
        <f t="shared" ref="O46:O91" si="11">F46</f>
        <v>44</v>
      </c>
      <c r="P46" s="46">
        <f t="shared" ref="P46:P91" si="12">N46*O46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thickBot="1" x14ac:dyDescent="0.3">
      <c r="A47" s="6"/>
      <c r="B47" s="26">
        <v>3</v>
      </c>
      <c r="C47" s="53" t="s">
        <v>68</v>
      </c>
      <c r="D47" s="54" t="s">
        <v>19</v>
      </c>
      <c r="E47" s="52">
        <f t="shared" si="8"/>
        <v>532.58333333333337</v>
      </c>
      <c r="F47" s="55">
        <v>45</v>
      </c>
      <c r="G47" s="57">
        <v>23966.25</v>
      </c>
      <c r="H47" s="1"/>
      <c r="I47" s="29">
        <f t="shared" ref="I47:I91" si="13">B47</f>
        <v>3</v>
      </c>
      <c r="J47" s="30" t="str">
        <f t="shared" si="7"/>
        <v>Вязка спиральная, ВС 70/95,2</v>
      </c>
      <c r="K47" s="23"/>
      <c r="L47" s="32" t="str">
        <f t="shared" si="9"/>
        <v>шт</v>
      </c>
      <c r="M47" s="33">
        <f t="shared" si="10"/>
        <v>532.58333333333337</v>
      </c>
      <c r="N47" s="22"/>
      <c r="O47" s="50">
        <f t="shared" si="11"/>
        <v>45</v>
      </c>
      <c r="P47" s="46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6.25" thickBot="1" x14ac:dyDescent="0.3">
      <c r="A48" s="6"/>
      <c r="B48" s="11">
        <v>4</v>
      </c>
      <c r="C48" s="53" t="s">
        <v>69</v>
      </c>
      <c r="D48" s="54" t="s">
        <v>19</v>
      </c>
      <c r="E48" s="52">
        <f t="shared" si="8"/>
        <v>426.45833333333331</v>
      </c>
      <c r="F48" s="55">
        <v>6</v>
      </c>
      <c r="G48" s="57">
        <v>2558.75</v>
      </c>
      <c r="H48" s="1"/>
      <c r="I48" s="16">
        <f t="shared" si="13"/>
        <v>4</v>
      </c>
      <c r="J48" s="30" t="str">
        <f t="shared" si="7"/>
        <v>Гаситель вибрации, ГПГ 0,8-9,1-350А/10-13</v>
      </c>
      <c r="K48" s="23"/>
      <c r="L48" s="32" t="str">
        <f t="shared" si="9"/>
        <v>шт</v>
      </c>
      <c r="M48" s="33">
        <f t="shared" si="10"/>
        <v>426.45833333333331</v>
      </c>
      <c r="N48" s="22"/>
      <c r="O48" s="50">
        <f t="shared" si="11"/>
        <v>6</v>
      </c>
      <c r="P48" s="46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6.25" thickBot="1" x14ac:dyDescent="0.3">
      <c r="A49" s="6"/>
      <c r="B49" s="26">
        <v>5</v>
      </c>
      <c r="C49" s="53" t="s">
        <v>70</v>
      </c>
      <c r="D49" s="54" t="s">
        <v>19</v>
      </c>
      <c r="E49" s="52">
        <f t="shared" si="8"/>
        <v>195.78333333333333</v>
      </c>
      <c r="F49" s="55">
        <v>9</v>
      </c>
      <c r="G49" s="57">
        <v>1762.05</v>
      </c>
      <c r="H49" s="1"/>
      <c r="I49" s="29">
        <f t="shared" si="13"/>
        <v>5</v>
      </c>
      <c r="J49" s="30" t="str">
        <f t="shared" si="7"/>
        <v>Зажим аппаратный прессуемый, А2А-150-2</v>
      </c>
      <c r="K49" s="23"/>
      <c r="L49" s="32" t="str">
        <f t="shared" si="9"/>
        <v>шт</v>
      </c>
      <c r="M49" s="33">
        <f t="shared" si="10"/>
        <v>195.78333333333333</v>
      </c>
      <c r="N49" s="22"/>
      <c r="O49" s="50">
        <f t="shared" si="11"/>
        <v>9</v>
      </c>
      <c r="P49" s="46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6.25" customHeight="1" thickBot="1" x14ac:dyDescent="0.3">
      <c r="A50" s="6"/>
      <c r="B50" s="11">
        <v>6</v>
      </c>
      <c r="C50" s="53" t="s">
        <v>36</v>
      </c>
      <c r="D50" s="54" t="s">
        <v>19</v>
      </c>
      <c r="E50" s="52">
        <f t="shared" si="8"/>
        <v>123.2</v>
      </c>
      <c r="F50" s="55">
        <v>12</v>
      </c>
      <c r="G50" s="57">
        <v>1478.4</v>
      </c>
      <c r="H50" s="1"/>
      <c r="I50" s="16">
        <f t="shared" si="13"/>
        <v>6</v>
      </c>
      <c r="J50" s="30" t="str">
        <f t="shared" si="7"/>
        <v>Зажим аппаратный прессуемый, А2А-120-2</v>
      </c>
      <c r="K50" s="23"/>
      <c r="L50" s="32" t="str">
        <f t="shared" si="9"/>
        <v>шт</v>
      </c>
      <c r="M50" s="33">
        <f t="shared" si="10"/>
        <v>123.2</v>
      </c>
      <c r="N50" s="22"/>
      <c r="O50" s="50">
        <f t="shared" si="11"/>
        <v>12</v>
      </c>
      <c r="P50" s="46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thickBot="1" x14ac:dyDescent="0.3">
      <c r="A51" s="6"/>
      <c r="B51" s="26">
        <v>7</v>
      </c>
      <c r="C51" s="53" t="s">
        <v>71</v>
      </c>
      <c r="D51" s="54" t="s">
        <v>19</v>
      </c>
      <c r="E51" s="52">
        <f t="shared" si="8"/>
        <v>56.1</v>
      </c>
      <c r="F51" s="55">
        <v>12</v>
      </c>
      <c r="G51" s="58">
        <v>673.2</v>
      </c>
      <c r="H51" s="1"/>
      <c r="I51" s="29">
        <f t="shared" si="13"/>
        <v>7</v>
      </c>
      <c r="J51" s="30" t="str">
        <f t="shared" si="7"/>
        <v>Зажим заземляющий, ЗПС-50-3</v>
      </c>
      <c r="K51" s="23"/>
      <c r="L51" s="32" t="str">
        <f t="shared" si="9"/>
        <v>шт</v>
      </c>
      <c r="M51" s="33">
        <f t="shared" si="10"/>
        <v>56.1</v>
      </c>
      <c r="N51" s="22"/>
      <c r="O51" s="50">
        <f t="shared" si="11"/>
        <v>12</v>
      </c>
      <c r="P51" s="46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thickBot="1" x14ac:dyDescent="0.3">
      <c r="A52" s="6"/>
      <c r="B52" s="11">
        <v>8</v>
      </c>
      <c r="C52" s="53" t="s">
        <v>72</v>
      </c>
      <c r="D52" s="54" t="s">
        <v>19</v>
      </c>
      <c r="E52" s="52">
        <f t="shared" si="8"/>
        <v>6141.67</v>
      </c>
      <c r="F52" s="55">
        <v>1</v>
      </c>
      <c r="G52" s="57">
        <v>6141.67</v>
      </c>
      <c r="H52" s="1"/>
      <c r="I52" s="16">
        <f t="shared" si="13"/>
        <v>8</v>
      </c>
      <c r="J52" s="30" t="str">
        <f t="shared" si="7"/>
        <v>Зажим монтажный, МК-3 кл.3</v>
      </c>
      <c r="K52" s="23"/>
      <c r="L52" s="32" t="str">
        <f t="shared" si="9"/>
        <v>шт</v>
      </c>
      <c r="M52" s="33">
        <f t="shared" si="10"/>
        <v>6141.67</v>
      </c>
      <c r="N52" s="22"/>
      <c r="O52" s="50">
        <f t="shared" si="11"/>
        <v>1</v>
      </c>
      <c r="P52" s="46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thickBot="1" x14ac:dyDescent="0.3">
      <c r="A53" s="6"/>
      <c r="B53" s="26">
        <v>9</v>
      </c>
      <c r="C53" s="53" t="s">
        <v>73</v>
      </c>
      <c r="D53" s="54" t="s">
        <v>19</v>
      </c>
      <c r="E53" s="52">
        <f t="shared" si="8"/>
        <v>280.5</v>
      </c>
      <c r="F53" s="55">
        <v>82</v>
      </c>
      <c r="G53" s="57">
        <v>23001</v>
      </c>
      <c r="H53" s="1"/>
      <c r="I53" s="29">
        <f t="shared" si="13"/>
        <v>9</v>
      </c>
      <c r="J53" s="30" t="str">
        <f t="shared" si="7"/>
        <v>Зажим натяжной болтовой, НБ-1</v>
      </c>
      <c r="K53" s="23"/>
      <c r="L53" s="32" t="str">
        <f t="shared" si="9"/>
        <v>шт</v>
      </c>
      <c r="M53" s="33">
        <f t="shared" si="10"/>
        <v>280.5</v>
      </c>
      <c r="N53" s="22"/>
      <c r="O53" s="50">
        <f t="shared" si="11"/>
        <v>82</v>
      </c>
      <c r="P53" s="46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customHeight="1" thickBot="1" x14ac:dyDescent="0.3">
      <c r="A54" s="6"/>
      <c r="B54" s="11">
        <v>10</v>
      </c>
      <c r="C54" s="53" t="s">
        <v>42</v>
      </c>
      <c r="D54" s="54" t="s">
        <v>19</v>
      </c>
      <c r="E54" s="52">
        <f t="shared" si="8"/>
        <v>239.79999999999998</v>
      </c>
      <c r="F54" s="55">
        <v>132</v>
      </c>
      <c r="G54" s="57">
        <v>31653.599999999999</v>
      </c>
      <c r="H54" s="1"/>
      <c r="I54" s="16">
        <f t="shared" si="13"/>
        <v>10</v>
      </c>
      <c r="J54" s="30" t="str">
        <f t="shared" si="7"/>
        <v>Зажим натяжной болтовой, НБ-2-6А</v>
      </c>
      <c r="K54" s="23"/>
      <c r="L54" s="32" t="str">
        <f t="shared" si="9"/>
        <v>шт</v>
      </c>
      <c r="M54" s="33">
        <f t="shared" si="10"/>
        <v>239.79999999999998</v>
      </c>
      <c r="N54" s="22"/>
      <c r="O54" s="50">
        <f t="shared" si="11"/>
        <v>132</v>
      </c>
      <c r="P54" s="46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customHeight="1" thickBot="1" x14ac:dyDescent="0.3">
      <c r="A55" s="6"/>
      <c r="B55" s="26">
        <v>11</v>
      </c>
      <c r="C55" s="53" t="s">
        <v>74</v>
      </c>
      <c r="D55" s="54" t="s">
        <v>19</v>
      </c>
      <c r="E55" s="52">
        <f t="shared" si="8"/>
        <v>771.1</v>
      </c>
      <c r="F55" s="55">
        <v>12</v>
      </c>
      <c r="G55" s="57">
        <v>9253.2000000000007</v>
      </c>
      <c r="H55" s="1"/>
      <c r="I55" s="29">
        <f t="shared" si="13"/>
        <v>11</v>
      </c>
      <c r="J55" s="30" t="str">
        <f t="shared" si="7"/>
        <v>Зажим натяжной болтовой, НБ-3-6Б</v>
      </c>
      <c r="K55" s="23"/>
      <c r="L55" s="32" t="str">
        <f t="shared" si="9"/>
        <v>шт</v>
      </c>
      <c r="M55" s="33">
        <f t="shared" si="10"/>
        <v>771.1</v>
      </c>
      <c r="N55" s="22"/>
      <c r="O55" s="50">
        <f t="shared" si="11"/>
        <v>12</v>
      </c>
      <c r="P55" s="46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thickBot="1" x14ac:dyDescent="0.3">
      <c r="A56" s="6"/>
      <c r="B56" s="11">
        <v>12</v>
      </c>
      <c r="C56" s="53" t="s">
        <v>44</v>
      </c>
      <c r="D56" s="54" t="s">
        <v>19</v>
      </c>
      <c r="E56" s="52">
        <f t="shared" si="8"/>
        <v>42.900000000000006</v>
      </c>
      <c r="F56" s="55">
        <v>149</v>
      </c>
      <c r="G56" s="57">
        <v>6392.1</v>
      </c>
      <c r="H56" s="1"/>
      <c r="I56" s="16">
        <f t="shared" si="13"/>
        <v>12</v>
      </c>
      <c r="J56" s="30" t="str">
        <f t="shared" si="7"/>
        <v>Зажим плашечный, ПС-2-1А</v>
      </c>
      <c r="K56" s="23"/>
      <c r="L56" s="32" t="str">
        <f t="shared" si="9"/>
        <v>шт</v>
      </c>
      <c r="M56" s="33">
        <f t="shared" si="10"/>
        <v>42.900000000000006</v>
      </c>
      <c r="N56" s="22"/>
      <c r="O56" s="50">
        <f t="shared" si="11"/>
        <v>149</v>
      </c>
      <c r="P56" s="46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6.25" thickBot="1" x14ac:dyDescent="0.3">
      <c r="A57" s="6"/>
      <c r="B57" s="26">
        <v>13</v>
      </c>
      <c r="C57" s="53" t="s">
        <v>94</v>
      </c>
      <c r="D57" s="54" t="s">
        <v>19</v>
      </c>
      <c r="E57" s="52">
        <f t="shared" si="8"/>
        <v>688.12533333333329</v>
      </c>
      <c r="F57" s="55">
        <v>15</v>
      </c>
      <c r="G57" s="57">
        <v>10321.879999999999</v>
      </c>
      <c r="H57" s="1"/>
      <c r="I57" s="29">
        <f t="shared" si="13"/>
        <v>13</v>
      </c>
      <c r="J57" s="30" t="str">
        <f t="shared" si="7"/>
        <v xml:space="preserve">Зажим плашечный соединительные, SL 14.2 </v>
      </c>
      <c r="K57" s="23"/>
      <c r="L57" s="32" t="str">
        <f t="shared" si="9"/>
        <v>шт</v>
      </c>
      <c r="M57" s="33">
        <f t="shared" si="10"/>
        <v>688.12533333333329</v>
      </c>
      <c r="N57" s="22"/>
      <c r="O57" s="50">
        <f t="shared" si="11"/>
        <v>15</v>
      </c>
      <c r="P57" s="46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6.25" thickBot="1" x14ac:dyDescent="0.3">
      <c r="A58" s="6"/>
      <c r="B58" s="11">
        <v>14</v>
      </c>
      <c r="C58" s="53" t="s">
        <v>75</v>
      </c>
      <c r="D58" s="54" t="s">
        <v>19</v>
      </c>
      <c r="E58" s="52">
        <f t="shared" si="8"/>
        <v>1249.3256249999999</v>
      </c>
      <c r="F58" s="55">
        <v>16</v>
      </c>
      <c r="G58" s="57">
        <v>19989.21</v>
      </c>
      <c r="H58" s="1"/>
      <c r="I58" s="16">
        <f t="shared" si="13"/>
        <v>14</v>
      </c>
      <c r="J58" s="30" t="str">
        <f t="shared" si="7"/>
        <v xml:space="preserve">Зажим соединительный овальный, СОМ-70-1 </v>
      </c>
      <c r="K58" s="23"/>
      <c r="L58" s="32" t="str">
        <f t="shared" si="9"/>
        <v>шт</v>
      </c>
      <c r="M58" s="33">
        <f t="shared" si="10"/>
        <v>1249.3256249999999</v>
      </c>
      <c r="N58" s="22"/>
      <c r="O58" s="50">
        <f t="shared" si="11"/>
        <v>16</v>
      </c>
      <c r="P58" s="46">
        <f t="shared" si="12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6.25" thickBot="1" x14ac:dyDescent="0.3">
      <c r="A59" s="6"/>
      <c r="B59" s="26">
        <v>15</v>
      </c>
      <c r="C59" s="53" t="s">
        <v>76</v>
      </c>
      <c r="D59" s="54" t="s">
        <v>19</v>
      </c>
      <c r="E59" s="52">
        <f t="shared" si="8"/>
        <v>219.34179487179486</v>
      </c>
      <c r="F59" s="55">
        <v>39</v>
      </c>
      <c r="G59" s="57">
        <v>8554.33</v>
      </c>
      <c r="H59" s="1"/>
      <c r="I59" s="29">
        <f t="shared" si="13"/>
        <v>15</v>
      </c>
      <c r="J59" s="30" t="str">
        <f t="shared" si="7"/>
        <v>Зажим соединительный плашечный, ПАМ-4-1</v>
      </c>
      <c r="K59" s="23"/>
      <c r="L59" s="32" t="str">
        <f t="shared" si="9"/>
        <v>шт</v>
      </c>
      <c r="M59" s="33">
        <f t="shared" si="10"/>
        <v>219.34179487179486</v>
      </c>
      <c r="N59" s="22"/>
      <c r="O59" s="50">
        <f t="shared" si="11"/>
        <v>39</v>
      </c>
      <c r="P59" s="46">
        <f t="shared" si="12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6.25" thickBot="1" x14ac:dyDescent="0.3">
      <c r="A60" s="6"/>
      <c r="B60" s="11">
        <v>16</v>
      </c>
      <c r="C60" s="53" t="s">
        <v>45</v>
      </c>
      <c r="D60" s="54" t="s">
        <v>19</v>
      </c>
      <c r="E60" s="52">
        <f t="shared" si="8"/>
        <v>75.775000000000006</v>
      </c>
      <c r="F60" s="55">
        <v>16</v>
      </c>
      <c r="G60" s="57">
        <v>1212.4000000000001</v>
      </c>
      <c r="H60" s="1"/>
      <c r="I60" s="16">
        <f t="shared" si="13"/>
        <v>16</v>
      </c>
      <c r="J60" s="30" t="str">
        <f t="shared" si="7"/>
        <v xml:space="preserve">Зажим соединительный плашечный, ПА 3-2А </v>
      </c>
      <c r="K60" s="23"/>
      <c r="L60" s="32" t="str">
        <f t="shared" si="9"/>
        <v>шт</v>
      </c>
      <c r="M60" s="33">
        <f t="shared" si="10"/>
        <v>75.775000000000006</v>
      </c>
      <c r="N60" s="22"/>
      <c r="O60" s="50">
        <f t="shared" si="11"/>
        <v>16</v>
      </c>
      <c r="P60" s="46">
        <f t="shared" si="12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6.25" thickBot="1" x14ac:dyDescent="0.3">
      <c r="A61" s="6"/>
      <c r="B61" s="26">
        <v>17</v>
      </c>
      <c r="C61" s="53" t="s">
        <v>50</v>
      </c>
      <c r="D61" s="54" t="s">
        <v>19</v>
      </c>
      <c r="E61" s="52">
        <f t="shared" si="8"/>
        <v>431.2</v>
      </c>
      <c r="F61" s="55">
        <v>262</v>
      </c>
      <c r="G61" s="57">
        <v>112974.39999999999</v>
      </c>
      <c r="H61" s="1"/>
      <c r="I61" s="29">
        <f t="shared" si="13"/>
        <v>17</v>
      </c>
      <c r="J61" s="30" t="str">
        <f t="shared" si="7"/>
        <v>Зажимы натяжные болтовые, НБ 2-6</v>
      </c>
      <c r="K61" s="23"/>
      <c r="L61" s="32" t="str">
        <f t="shared" si="9"/>
        <v>шт</v>
      </c>
      <c r="M61" s="33">
        <f t="shared" si="10"/>
        <v>431.2</v>
      </c>
      <c r="N61" s="22"/>
      <c r="O61" s="50">
        <f t="shared" si="11"/>
        <v>262</v>
      </c>
      <c r="P61" s="46">
        <f t="shared" si="12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25" thickBot="1" x14ac:dyDescent="0.3">
      <c r="A62" s="6"/>
      <c r="B62" s="11">
        <v>18</v>
      </c>
      <c r="C62" s="53" t="s">
        <v>51</v>
      </c>
      <c r="D62" s="54" t="s">
        <v>19</v>
      </c>
      <c r="E62" s="52">
        <f t="shared" si="8"/>
        <v>261.8</v>
      </c>
      <c r="F62" s="55">
        <v>14</v>
      </c>
      <c r="G62" s="57">
        <v>3665.2</v>
      </c>
      <c r="H62" s="1"/>
      <c r="I62" s="16">
        <f t="shared" si="13"/>
        <v>18</v>
      </c>
      <c r="J62" s="30" t="str">
        <f t="shared" si="7"/>
        <v xml:space="preserve">Зажимы натяжные клиновые коушные, НКК-1-1Б </v>
      </c>
      <c r="K62" s="23"/>
      <c r="L62" s="32" t="str">
        <f t="shared" si="9"/>
        <v>шт</v>
      </c>
      <c r="M62" s="33">
        <f t="shared" si="10"/>
        <v>261.8</v>
      </c>
      <c r="N62" s="22"/>
      <c r="O62" s="50">
        <f t="shared" si="11"/>
        <v>14</v>
      </c>
      <c r="P62" s="46">
        <f t="shared" si="12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6.25" customHeight="1" thickBot="1" x14ac:dyDescent="0.3">
      <c r="A63" s="6"/>
      <c r="B63" s="26">
        <v>19</v>
      </c>
      <c r="C63" s="53" t="s">
        <v>77</v>
      </c>
      <c r="D63" s="54" t="s">
        <v>19</v>
      </c>
      <c r="E63" s="52">
        <f t="shared" si="8"/>
        <v>232.1</v>
      </c>
      <c r="F63" s="55">
        <v>61</v>
      </c>
      <c r="G63" s="57">
        <v>14158.1</v>
      </c>
      <c r="H63" s="1"/>
      <c r="I63" s="29">
        <f t="shared" si="13"/>
        <v>19</v>
      </c>
      <c r="J63" s="30" t="str">
        <f t="shared" si="7"/>
        <v>Зажимы поддерживающие глухие, ПГН-3-5</v>
      </c>
      <c r="K63" s="23"/>
      <c r="L63" s="32" t="str">
        <f t="shared" si="9"/>
        <v>шт</v>
      </c>
      <c r="M63" s="33">
        <f t="shared" si="10"/>
        <v>232.1</v>
      </c>
      <c r="N63" s="22"/>
      <c r="O63" s="50">
        <f t="shared" si="11"/>
        <v>61</v>
      </c>
      <c r="P63" s="46">
        <f t="shared" si="12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6.25" customHeight="1" thickBot="1" x14ac:dyDescent="0.3">
      <c r="A64" s="6"/>
      <c r="B64" s="11">
        <v>20</v>
      </c>
      <c r="C64" s="53" t="s">
        <v>78</v>
      </c>
      <c r="D64" s="54" t="s">
        <v>19</v>
      </c>
      <c r="E64" s="52">
        <f t="shared" si="8"/>
        <v>196.89999999999998</v>
      </c>
      <c r="F64" s="55">
        <v>9</v>
      </c>
      <c r="G64" s="57">
        <v>1772.1</v>
      </c>
      <c r="H64" s="1"/>
      <c r="I64" s="16">
        <f t="shared" si="13"/>
        <v>20</v>
      </c>
      <c r="J64" s="30" t="str">
        <f t="shared" si="7"/>
        <v>Зажимы поддерживающие глухие, ПГН-2-6</v>
      </c>
      <c r="K64" s="23"/>
      <c r="L64" s="32" t="str">
        <f t="shared" si="9"/>
        <v>шт</v>
      </c>
      <c r="M64" s="33">
        <f t="shared" si="10"/>
        <v>196.89999999999998</v>
      </c>
      <c r="N64" s="22"/>
      <c r="O64" s="50">
        <f t="shared" si="11"/>
        <v>9</v>
      </c>
      <c r="P64" s="46">
        <f t="shared" si="12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customHeight="1" thickBot="1" x14ac:dyDescent="0.3">
      <c r="A65" s="6"/>
      <c r="B65" s="26">
        <v>21</v>
      </c>
      <c r="C65" s="53" t="s">
        <v>53</v>
      </c>
      <c r="D65" s="54" t="s">
        <v>19</v>
      </c>
      <c r="E65" s="52">
        <f t="shared" si="8"/>
        <v>149.6</v>
      </c>
      <c r="F65" s="55">
        <v>2</v>
      </c>
      <c r="G65" s="58">
        <v>299.2</v>
      </c>
      <c r="H65" s="1"/>
      <c r="I65" s="29">
        <f t="shared" si="13"/>
        <v>21</v>
      </c>
      <c r="J65" s="30" t="str">
        <f t="shared" si="7"/>
        <v>Зажимы соединительные овальные, СОАС-95-3</v>
      </c>
      <c r="K65" s="23"/>
      <c r="L65" s="32" t="str">
        <f t="shared" si="9"/>
        <v>шт</v>
      </c>
      <c r="M65" s="33">
        <f t="shared" si="10"/>
        <v>149.6</v>
      </c>
      <c r="N65" s="22"/>
      <c r="O65" s="50">
        <f t="shared" si="11"/>
        <v>2</v>
      </c>
      <c r="P65" s="46">
        <f t="shared" si="12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6.25" customHeight="1" thickBot="1" x14ac:dyDescent="0.3">
      <c r="A66" s="6"/>
      <c r="B66" s="11">
        <v>22</v>
      </c>
      <c r="C66" s="53" t="s">
        <v>79</v>
      </c>
      <c r="D66" s="54" t="s">
        <v>19</v>
      </c>
      <c r="E66" s="52">
        <f t="shared" si="8"/>
        <v>265.10000000000002</v>
      </c>
      <c r="F66" s="55">
        <v>4</v>
      </c>
      <c r="G66" s="57">
        <v>1060.4000000000001</v>
      </c>
      <c r="H66" s="1"/>
      <c r="I66" s="16">
        <f t="shared" si="13"/>
        <v>22</v>
      </c>
      <c r="J66" s="30" t="str">
        <f t="shared" si="7"/>
        <v>Зажимы соединительные овольные, СОАС-120-3</v>
      </c>
      <c r="K66" s="23"/>
      <c r="L66" s="32" t="str">
        <f t="shared" si="9"/>
        <v>шт</v>
      </c>
      <c r="M66" s="33">
        <f t="shared" si="10"/>
        <v>265.10000000000002</v>
      </c>
      <c r="N66" s="22"/>
      <c r="O66" s="50">
        <f t="shared" si="11"/>
        <v>4</v>
      </c>
      <c r="P66" s="46">
        <f t="shared" si="12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6.25" customHeight="1" thickBot="1" x14ac:dyDescent="0.3">
      <c r="A67" s="6"/>
      <c r="B67" s="26">
        <v>23</v>
      </c>
      <c r="C67" s="53" t="s">
        <v>56</v>
      </c>
      <c r="D67" s="54" t="s">
        <v>19</v>
      </c>
      <c r="E67" s="52">
        <f t="shared" si="8"/>
        <v>39.6</v>
      </c>
      <c r="F67" s="55">
        <v>291</v>
      </c>
      <c r="G67" s="57">
        <v>11523.6</v>
      </c>
      <c r="H67" s="1"/>
      <c r="I67" s="29">
        <f t="shared" si="13"/>
        <v>23</v>
      </c>
      <c r="J67" s="30" t="str">
        <f t="shared" si="7"/>
        <v>Зажимы соединительные плашечные, ПС-1-1</v>
      </c>
      <c r="K67" s="23"/>
      <c r="L67" s="32" t="str">
        <f t="shared" si="9"/>
        <v>шт</v>
      </c>
      <c r="M67" s="33">
        <f t="shared" si="10"/>
        <v>39.6</v>
      </c>
      <c r="N67" s="22"/>
      <c r="O67" s="50">
        <f t="shared" si="11"/>
        <v>291</v>
      </c>
      <c r="P67" s="46">
        <f t="shared" si="12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11">
        <v>24</v>
      </c>
      <c r="C68" s="53" t="s">
        <v>57</v>
      </c>
      <c r="D68" s="54" t="s">
        <v>19</v>
      </c>
      <c r="E68" s="52">
        <f t="shared" si="8"/>
        <v>19.8</v>
      </c>
      <c r="F68" s="55">
        <v>464</v>
      </c>
      <c r="G68" s="57">
        <v>9187.2000000000007</v>
      </c>
      <c r="H68" s="1"/>
      <c r="I68" s="16">
        <f t="shared" si="13"/>
        <v>24</v>
      </c>
      <c r="J68" s="30" t="str">
        <f t="shared" si="7"/>
        <v>Зажимы соединительные плашечные, ПА-1-1</v>
      </c>
      <c r="K68" s="23"/>
      <c r="L68" s="32" t="str">
        <f t="shared" si="9"/>
        <v>шт</v>
      </c>
      <c r="M68" s="33">
        <f t="shared" si="10"/>
        <v>19.8</v>
      </c>
      <c r="N68" s="22"/>
      <c r="O68" s="50">
        <f t="shared" si="11"/>
        <v>464</v>
      </c>
      <c r="P68" s="46">
        <f t="shared" si="12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26">
        <v>25</v>
      </c>
      <c r="C69" s="53" t="s">
        <v>58</v>
      </c>
      <c r="D69" s="54" t="s">
        <v>19</v>
      </c>
      <c r="E69" s="52">
        <f t="shared" si="8"/>
        <v>42.9</v>
      </c>
      <c r="F69" s="55">
        <v>162</v>
      </c>
      <c r="G69" s="57">
        <v>6949.8</v>
      </c>
      <c r="H69" s="1"/>
      <c r="I69" s="29">
        <f t="shared" si="13"/>
        <v>25</v>
      </c>
      <c r="J69" s="30" t="str">
        <f t="shared" si="7"/>
        <v>Зажимы соединительные плашечные, ПА-2-2</v>
      </c>
      <c r="K69" s="23"/>
      <c r="L69" s="32" t="str">
        <f t="shared" si="9"/>
        <v>шт</v>
      </c>
      <c r="M69" s="33">
        <f t="shared" si="10"/>
        <v>42.9</v>
      </c>
      <c r="N69" s="22"/>
      <c r="O69" s="50">
        <f t="shared" si="11"/>
        <v>162</v>
      </c>
      <c r="P69" s="46">
        <f t="shared" si="12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26</v>
      </c>
      <c r="C70" s="53" t="s">
        <v>59</v>
      </c>
      <c r="D70" s="54" t="s">
        <v>19</v>
      </c>
      <c r="E70" s="52">
        <f t="shared" si="8"/>
        <v>49.5</v>
      </c>
      <c r="F70" s="55">
        <v>141</v>
      </c>
      <c r="G70" s="57">
        <v>6979.5</v>
      </c>
      <c r="H70" s="1"/>
      <c r="I70" s="16">
        <f t="shared" si="13"/>
        <v>26</v>
      </c>
      <c r="J70" s="30" t="str">
        <f t="shared" si="7"/>
        <v>Зажимы соединительные плашечные, ПС-2-1</v>
      </c>
      <c r="K70" s="23"/>
      <c r="L70" s="32" t="str">
        <f t="shared" si="9"/>
        <v>шт</v>
      </c>
      <c r="M70" s="33">
        <f t="shared" si="10"/>
        <v>49.5</v>
      </c>
      <c r="N70" s="22"/>
      <c r="O70" s="50">
        <f t="shared" si="11"/>
        <v>141</v>
      </c>
      <c r="P70" s="46">
        <f t="shared" si="12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6.25" customHeight="1" thickBot="1" x14ac:dyDescent="0.3">
      <c r="A71" s="6"/>
      <c r="B71" s="26">
        <v>27</v>
      </c>
      <c r="C71" s="53" t="s">
        <v>60</v>
      </c>
      <c r="D71" s="54" t="s">
        <v>19</v>
      </c>
      <c r="E71" s="52">
        <f t="shared" si="8"/>
        <v>75.900000000000006</v>
      </c>
      <c r="F71" s="55">
        <v>180</v>
      </c>
      <c r="G71" s="57">
        <v>13662</v>
      </c>
      <c r="H71" s="1"/>
      <c r="I71" s="29">
        <f t="shared" si="13"/>
        <v>27</v>
      </c>
      <c r="J71" s="30" t="str">
        <f t="shared" si="7"/>
        <v>Звено промежуточное, ПРТ-7-1</v>
      </c>
      <c r="K71" s="23"/>
      <c r="L71" s="32" t="str">
        <f t="shared" si="9"/>
        <v>шт</v>
      </c>
      <c r="M71" s="33">
        <f t="shared" si="10"/>
        <v>75.900000000000006</v>
      </c>
      <c r="N71" s="22"/>
      <c r="O71" s="50">
        <f t="shared" si="11"/>
        <v>180</v>
      </c>
      <c r="P71" s="46">
        <f t="shared" si="12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6.25" customHeight="1" thickBot="1" x14ac:dyDescent="0.3">
      <c r="A72" s="6"/>
      <c r="B72" s="11">
        <v>28</v>
      </c>
      <c r="C72" s="53" t="s">
        <v>80</v>
      </c>
      <c r="D72" s="54" t="s">
        <v>19</v>
      </c>
      <c r="E72" s="52">
        <f t="shared" si="8"/>
        <v>110</v>
      </c>
      <c r="F72" s="55">
        <v>14</v>
      </c>
      <c r="G72" s="57">
        <v>1540</v>
      </c>
      <c r="H72" s="1"/>
      <c r="I72" s="16">
        <f t="shared" si="13"/>
        <v>28</v>
      </c>
      <c r="J72" s="30" t="str">
        <f t="shared" si="7"/>
        <v>Звено промежуточное, ПР-7-6</v>
      </c>
      <c r="K72" s="23"/>
      <c r="L72" s="32" t="str">
        <f t="shared" si="9"/>
        <v>шт</v>
      </c>
      <c r="M72" s="33">
        <f t="shared" si="10"/>
        <v>110</v>
      </c>
      <c r="N72" s="22"/>
      <c r="O72" s="50">
        <f t="shared" si="11"/>
        <v>14</v>
      </c>
      <c r="P72" s="46">
        <f t="shared" si="12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26">
        <v>29</v>
      </c>
      <c r="C73" s="53" t="s">
        <v>81</v>
      </c>
      <c r="D73" s="54" t="s">
        <v>19</v>
      </c>
      <c r="E73" s="52">
        <f t="shared" si="8"/>
        <v>1284.2337500000001</v>
      </c>
      <c r="F73" s="55">
        <v>16</v>
      </c>
      <c r="G73" s="57">
        <v>20547.740000000002</v>
      </c>
      <c r="H73" s="1"/>
      <c r="I73" s="29">
        <f t="shared" si="13"/>
        <v>29</v>
      </c>
      <c r="J73" s="30" t="str">
        <f t="shared" si="7"/>
        <v>Звенья промежуточные (талреп), ПТР-12-1</v>
      </c>
      <c r="K73" s="23"/>
      <c r="L73" s="32" t="str">
        <f t="shared" si="9"/>
        <v>шт</v>
      </c>
      <c r="M73" s="33">
        <f t="shared" si="10"/>
        <v>1284.2337500000001</v>
      </c>
      <c r="N73" s="22"/>
      <c r="O73" s="50">
        <f t="shared" si="11"/>
        <v>16</v>
      </c>
      <c r="P73" s="46">
        <f t="shared" si="12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30</v>
      </c>
      <c r="C74" s="53" t="s">
        <v>82</v>
      </c>
      <c r="D74" s="54" t="s">
        <v>19</v>
      </c>
      <c r="E74" s="52">
        <f t="shared" si="8"/>
        <v>292.59999999999997</v>
      </c>
      <c r="F74" s="55">
        <v>146</v>
      </c>
      <c r="G74" s="57">
        <v>42719.6</v>
      </c>
      <c r="H74" s="1"/>
      <c r="I74" s="16">
        <f t="shared" si="13"/>
        <v>30</v>
      </c>
      <c r="J74" s="30" t="str">
        <f t="shared" si="7"/>
        <v>Звенья промежуточные регулируемые, ПРР 7-1</v>
      </c>
      <c r="K74" s="23"/>
      <c r="L74" s="32" t="str">
        <f t="shared" si="9"/>
        <v>шт</v>
      </c>
      <c r="M74" s="33">
        <f t="shared" si="10"/>
        <v>292.59999999999997</v>
      </c>
      <c r="N74" s="22"/>
      <c r="O74" s="50">
        <f t="shared" si="11"/>
        <v>146</v>
      </c>
      <c r="P74" s="46">
        <f t="shared" si="12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thickBot="1" x14ac:dyDescent="0.3">
      <c r="A75" s="6"/>
      <c r="B75" s="26">
        <v>31</v>
      </c>
      <c r="C75" s="53" t="s">
        <v>83</v>
      </c>
      <c r="D75" s="54" t="s">
        <v>19</v>
      </c>
      <c r="E75" s="52">
        <f t="shared" si="8"/>
        <v>546.5675</v>
      </c>
      <c r="F75" s="55">
        <v>4</v>
      </c>
      <c r="G75" s="57">
        <v>2186.27</v>
      </c>
      <c r="H75" s="1"/>
      <c r="I75" s="29">
        <f t="shared" si="13"/>
        <v>31</v>
      </c>
      <c r="J75" s="30" t="str">
        <f t="shared" si="7"/>
        <v>Патроны термитные, ПАС-95</v>
      </c>
      <c r="K75" s="23"/>
      <c r="L75" s="32" t="str">
        <f t="shared" si="9"/>
        <v>шт</v>
      </c>
      <c r="M75" s="33">
        <f t="shared" si="10"/>
        <v>546.5675</v>
      </c>
      <c r="N75" s="22"/>
      <c r="O75" s="50">
        <f t="shared" si="11"/>
        <v>4</v>
      </c>
      <c r="P75" s="46">
        <f t="shared" si="12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thickBot="1" x14ac:dyDescent="0.3">
      <c r="A76" s="6"/>
      <c r="B76" s="11">
        <v>32</v>
      </c>
      <c r="C76" s="53" t="s">
        <v>84</v>
      </c>
      <c r="D76" s="54" t="s">
        <v>19</v>
      </c>
      <c r="E76" s="52">
        <f t="shared" si="8"/>
        <v>594</v>
      </c>
      <c r="F76" s="55">
        <v>14</v>
      </c>
      <c r="G76" s="57">
        <v>8316</v>
      </c>
      <c r="H76" s="1"/>
      <c r="I76" s="16">
        <f t="shared" si="13"/>
        <v>32</v>
      </c>
      <c r="J76" s="30" t="str">
        <f t="shared" si="7"/>
        <v>Патроны термитные, ПАС-120</v>
      </c>
      <c r="K76" s="23"/>
      <c r="L76" s="32" t="str">
        <f t="shared" si="9"/>
        <v>шт</v>
      </c>
      <c r="M76" s="33">
        <f t="shared" si="10"/>
        <v>594</v>
      </c>
      <c r="N76" s="22"/>
      <c r="O76" s="50">
        <f t="shared" si="11"/>
        <v>14</v>
      </c>
      <c r="P76" s="46">
        <f t="shared" si="12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customHeight="1" thickBot="1" x14ac:dyDescent="0.3">
      <c r="A77" s="6"/>
      <c r="B77" s="26">
        <v>33</v>
      </c>
      <c r="C77" s="53" t="s">
        <v>85</v>
      </c>
      <c r="D77" s="54" t="s">
        <v>19</v>
      </c>
      <c r="E77" s="52">
        <f t="shared" si="8"/>
        <v>727.1</v>
      </c>
      <c r="F77" s="55">
        <v>30</v>
      </c>
      <c r="G77" s="57">
        <v>21813</v>
      </c>
      <c r="H77" s="1"/>
      <c r="I77" s="29">
        <f t="shared" si="13"/>
        <v>33</v>
      </c>
      <c r="J77" s="30" t="str">
        <f t="shared" si="7"/>
        <v>Патроны термитные, ПАС-150</v>
      </c>
      <c r="K77" s="23"/>
      <c r="L77" s="32" t="str">
        <f t="shared" si="9"/>
        <v>шт</v>
      </c>
      <c r="M77" s="33">
        <f t="shared" si="10"/>
        <v>727.1</v>
      </c>
      <c r="N77" s="22"/>
      <c r="O77" s="50">
        <f t="shared" si="11"/>
        <v>30</v>
      </c>
      <c r="P77" s="46">
        <f t="shared" si="12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customHeight="1" thickBot="1" x14ac:dyDescent="0.3">
      <c r="A78" s="6"/>
      <c r="B78" s="11">
        <v>34</v>
      </c>
      <c r="C78" s="53" t="s">
        <v>61</v>
      </c>
      <c r="D78" s="54" t="s">
        <v>19</v>
      </c>
      <c r="E78" s="52">
        <f t="shared" si="8"/>
        <v>80.3</v>
      </c>
      <c r="F78" s="55">
        <v>252</v>
      </c>
      <c r="G78" s="57">
        <v>20235.599999999999</v>
      </c>
      <c r="H78" s="1"/>
      <c r="I78" s="16">
        <f t="shared" si="13"/>
        <v>34</v>
      </c>
      <c r="J78" s="30" t="str">
        <f t="shared" si="7"/>
        <v>Серьга , СРС-7-16</v>
      </c>
      <c r="K78" s="23"/>
      <c r="L78" s="32" t="str">
        <f t="shared" si="9"/>
        <v>шт</v>
      </c>
      <c r="M78" s="33">
        <f t="shared" si="10"/>
        <v>80.3</v>
      </c>
      <c r="N78" s="22"/>
      <c r="O78" s="50">
        <f t="shared" si="11"/>
        <v>252</v>
      </c>
      <c r="P78" s="46">
        <f t="shared" si="12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thickBot="1" x14ac:dyDescent="0.3">
      <c r="A79" s="6"/>
      <c r="B79" s="26">
        <v>35</v>
      </c>
      <c r="C79" s="53" t="s">
        <v>86</v>
      </c>
      <c r="D79" s="54" t="s">
        <v>19</v>
      </c>
      <c r="E79" s="52">
        <f t="shared" si="8"/>
        <v>120.01666666666667</v>
      </c>
      <c r="F79" s="55">
        <v>21</v>
      </c>
      <c r="G79" s="57">
        <v>2520.35</v>
      </c>
      <c r="H79" s="1"/>
      <c r="I79" s="29">
        <f t="shared" si="13"/>
        <v>35</v>
      </c>
      <c r="J79" s="30" t="str">
        <f t="shared" si="7"/>
        <v>Серьга, СР-12-16</v>
      </c>
      <c r="K79" s="23"/>
      <c r="L79" s="32" t="str">
        <f t="shared" si="9"/>
        <v>шт</v>
      </c>
      <c r="M79" s="33">
        <f t="shared" si="10"/>
        <v>120.01666666666667</v>
      </c>
      <c r="N79" s="22"/>
      <c r="O79" s="50">
        <f t="shared" si="11"/>
        <v>21</v>
      </c>
      <c r="P79" s="46">
        <f t="shared" si="12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thickBot="1" x14ac:dyDescent="0.3">
      <c r="A80" s="6"/>
      <c r="B80" s="11">
        <v>36</v>
      </c>
      <c r="C80" s="53" t="s">
        <v>62</v>
      </c>
      <c r="D80" s="54" t="s">
        <v>19</v>
      </c>
      <c r="E80" s="52">
        <f t="shared" si="8"/>
        <v>69.3</v>
      </c>
      <c r="F80" s="55">
        <v>384</v>
      </c>
      <c r="G80" s="57">
        <v>26611.200000000001</v>
      </c>
      <c r="H80" s="1"/>
      <c r="I80" s="16">
        <f t="shared" si="13"/>
        <v>36</v>
      </c>
      <c r="J80" s="30" t="str">
        <f t="shared" si="7"/>
        <v>Серьга, СР-7-16</v>
      </c>
      <c r="K80" s="23"/>
      <c r="L80" s="32" t="str">
        <f t="shared" si="9"/>
        <v>шт</v>
      </c>
      <c r="M80" s="33">
        <f t="shared" si="10"/>
        <v>69.3</v>
      </c>
      <c r="N80" s="22"/>
      <c r="O80" s="50">
        <f t="shared" si="11"/>
        <v>384</v>
      </c>
      <c r="P80" s="46">
        <f t="shared" si="12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thickBot="1" x14ac:dyDescent="0.3">
      <c r="A81" s="6"/>
      <c r="B81" s="26">
        <v>37</v>
      </c>
      <c r="C81" s="53" t="s">
        <v>87</v>
      </c>
      <c r="D81" s="54" t="s">
        <v>19</v>
      </c>
      <c r="E81" s="52">
        <f t="shared" si="8"/>
        <v>369.93333333333334</v>
      </c>
      <c r="F81" s="55">
        <v>27</v>
      </c>
      <c r="G81" s="57">
        <v>9988.2000000000007</v>
      </c>
      <c r="H81" s="1"/>
      <c r="I81" s="29">
        <f t="shared" si="13"/>
        <v>37</v>
      </c>
      <c r="J81" s="30" t="str">
        <f t="shared" si="7"/>
        <v>Скоба, СКД 12-1</v>
      </c>
      <c r="K81" s="23"/>
      <c r="L81" s="32" t="str">
        <f t="shared" si="9"/>
        <v>шт</v>
      </c>
      <c r="M81" s="33">
        <f t="shared" si="10"/>
        <v>369.93333333333334</v>
      </c>
      <c r="N81" s="22"/>
      <c r="O81" s="50">
        <f t="shared" si="11"/>
        <v>27</v>
      </c>
      <c r="P81" s="46">
        <f t="shared" si="12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thickBot="1" x14ac:dyDescent="0.3">
      <c r="A82" s="6"/>
      <c r="B82" s="11">
        <v>38</v>
      </c>
      <c r="C82" s="53" t="s">
        <v>88</v>
      </c>
      <c r="D82" s="54" t="s">
        <v>19</v>
      </c>
      <c r="E82" s="52">
        <f t="shared" si="8"/>
        <v>178.2</v>
      </c>
      <c r="F82" s="55">
        <v>421</v>
      </c>
      <c r="G82" s="57">
        <v>75022.2</v>
      </c>
      <c r="H82" s="1"/>
      <c r="I82" s="16">
        <f t="shared" si="13"/>
        <v>38</v>
      </c>
      <c r="J82" s="30" t="str">
        <f t="shared" si="7"/>
        <v>Скоба, СКД-10-1</v>
      </c>
      <c r="K82" s="23"/>
      <c r="L82" s="32" t="str">
        <f t="shared" si="9"/>
        <v>шт</v>
      </c>
      <c r="M82" s="33">
        <f t="shared" si="10"/>
        <v>178.2</v>
      </c>
      <c r="N82" s="22"/>
      <c r="O82" s="50">
        <f t="shared" si="11"/>
        <v>421</v>
      </c>
      <c r="P82" s="46">
        <f t="shared" si="12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26">
        <v>39</v>
      </c>
      <c r="C83" s="53" t="s">
        <v>63</v>
      </c>
      <c r="D83" s="54" t="s">
        <v>19</v>
      </c>
      <c r="E83" s="52">
        <f t="shared" si="8"/>
        <v>97.9</v>
      </c>
      <c r="F83" s="55">
        <v>360</v>
      </c>
      <c r="G83" s="57">
        <v>35244</v>
      </c>
      <c r="H83" s="1"/>
      <c r="I83" s="29">
        <f t="shared" si="13"/>
        <v>39</v>
      </c>
      <c r="J83" s="30" t="str">
        <f t="shared" si="7"/>
        <v>Скоба, СК-7-1А</v>
      </c>
      <c r="K83" s="23"/>
      <c r="L83" s="32" t="str">
        <f t="shared" si="9"/>
        <v>шт</v>
      </c>
      <c r="M83" s="33">
        <f t="shared" si="10"/>
        <v>97.9</v>
      </c>
      <c r="N83" s="22"/>
      <c r="O83" s="50">
        <f t="shared" si="11"/>
        <v>360</v>
      </c>
      <c r="P83" s="46">
        <f t="shared" si="12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thickBot="1" x14ac:dyDescent="0.3">
      <c r="A84" s="6"/>
      <c r="B84" s="11">
        <v>40</v>
      </c>
      <c r="C84" s="53" t="s">
        <v>89</v>
      </c>
      <c r="D84" s="54" t="s">
        <v>19</v>
      </c>
      <c r="E84" s="52">
        <f t="shared" si="8"/>
        <v>245.20837499999999</v>
      </c>
      <c r="F84" s="55">
        <v>80</v>
      </c>
      <c r="G84" s="57">
        <v>19616.669999999998</v>
      </c>
      <c r="H84" s="1"/>
      <c r="I84" s="16">
        <f t="shared" si="13"/>
        <v>40</v>
      </c>
      <c r="J84" s="30" t="str">
        <f t="shared" si="7"/>
        <v>Струбцина, СШ-05/2</v>
      </c>
      <c r="K84" s="23"/>
      <c r="L84" s="32" t="str">
        <f t="shared" si="9"/>
        <v>шт</v>
      </c>
      <c r="M84" s="33">
        <f t="shared" si="10"/>
        <v>245.20837499999999</v>
      </c>
      <c r="N84" s="22"/>
      <c r="O84" s="50">
        <f t="shared" si="11"/>
        <v>80</v>
      </c>
      <c r="P84" s="46">
        <f t="shared" si="12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6.25" thickBot="1" x14ac:dyDescent="0.3">
      <c r="A85" s="6"/>
      <c r="B85" s="26">
        <v>41</v>
      </c>
      <c r="C85" s="53" t="s">
        <v>90</v>
      </c>
      <c r="D85" s="54" t="s">
        <v>32</v>
      </c>
      <c r="E85" s="52">
        <f t="shared" si="8"/>
        <v>536.79999999999995</v>
      </c>
      <c r="F85" s="55">
        <v>9</v>
      </c>
      <c r="G85" s="57">
        <v>4831.2</v>
      </c>
      <c r="H85" s="1"/>
      <c r="I85" s="29">
        <f t="shared" si="13"/>
        <v>41</v>
      </c>
      <c r="J85" s="30" t="str">
        <f t="shared" si="7"/>
        <v>Термоспички (1 упак-20 шт), Термоспички</v>
      </c>
      <c r="K85" s="23"/>
      <c r="L85" s="32" t="str">
        <f t="shared" si="9"/>
        <v>упак</v>
      </c>
      <c r="M85" s="33">
        <f t="shared" si="10"/>
        <v>536.79999999999995</v>
      </c>
      <c r="N85" s="22"/>
      <c r="O85" s="50">
        <f t="shared" si="11"/>
        <v>9</v>
      </c>
      <c r="P85" s="46">
        <f t="shared" si="12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thickBot="1" x14ac:dyDescent="0.3">
      <c r="A86" s="6"/>
      <c r="B86" s="11">
        <v>42</v>
      </c>
      <c r="C86" s="53" t="s">
        <v>91</v>
      </c>
      <c r="D86" s="54" t="s">
        <v>19</v>
      </c>
      <c r="E86" s="52">
        <f t="shared" si="8"/>
        <v>270.59999999999997</v>
      </c>
      <c r="F86" s="55">
        <v>131</v>
      </c>
      <c r="G86" s="57">
        <v>35448.6</v>
      </c>
      <c r="H86" s="1"/>
      <c r="I86" s="16">
        <f t="shared" si="13"/>
        <v>42</v>
      </c>
      <c r="J86" s="30" t="str">
        <f t="shared" si="7"/>
        <v>Ушки двухлапчатые, У2-7-16</v>
      </c>
      <c r="K86" s="23"/>
      <c r="L86" s="32" t="str">
        <f t="shared" si="9"/>
        <v>шт</v>
      </c>
      <c r="M86" s="33">
        <f t="shared" si="10"/>
        <v>270.59999999999997</v>
      </c>
      <c r="N86" s="22"/>
      <c r="O86" s="50">
        <f t="shared" si="11"/>
        <v>131</v>
      </c>
      <c r="P86" s="46">
        <f t="shared" si="12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6.25" customHeight="1" thickBot="1" x14ac:dyDescent="0.3">
      <c r="A87" s="6"/>
      <c r="B87" s="26">
        <v>43</v>
      </c>
      <c r="C87" s="53" t="s">
        <v>92</v>
      </c>
      <c r="D87" s="54" t="s">
        <v>19</v>
      </c>
      <c r="E87" s="52">
        <f t="shared" si="8"/>
        <v>207.9</v>
      </c>
      <c r="F87" s="55">
        <v>20</v>
      </c>
      <c r="G87" s="57">
        <v>4158</v>
      </c>
      <c r="H87" s="1"/>
      <c r="I87" s="29">
        <f t="shared" si="13"/>
        <v>43</v>
      </c>
      <c r="J87" s="30" t="str">
        <f t="shared" si="7"/>
        <v>Ушки двухлапчатые , У2К-7-16</v>
      </c>
      <c r="K87" s="23"/>
      <c r="L87" s="32" t="str">
        <f t="shared" si="9"/>
        <v>шт</v>
      </c>
      <c r="M87" s="33">
        <f t="shared" si="10"/>
        <v>207.9</v>
      </c>
      <c r="N87" s="22"/>
      <c r="O87" s="50">
        <f t="shared" si="11"/>
        <v>20</v>
      </c>
      <c r="P87" s="46">
        <f t="shared" si="12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6.25" customHeight="1" thickBot="1" x14ac:dyDescent="0.3">
      <c r="A88" s="6"/>
      <c r="B88" s="11">
        <v>44</v>
      </c>
      <c r="C88" s="53" t="s">
        <v>64</v>
      </c>
      <c r="D88" s="54" t="s">
        <v>19</v>
      </c>
      <c r="E88" s="52">
        <f t="shared" si="8"/>
        <v>180.4</v>
      </c>
      <c r="F88" s="55">
        <v>51</v>
      </c>
      <c r="G88" s="57">
        <v>9200.4</v>
      </c>
      <c r="H88" s="1"/>
      <c r="I88" s="16">
        <f t="shared" si="13"/>
        <v>44</v>
      </c>
      <c r="J88" s="30" t="str">
        <f t="shared" si="7"/>
        <v xml:space="preserve">Ушки однолапчатые , У1К-7-16 </v>
      </c>
      <c r="K88" s="23"/>
      <c r="L88" s="32" t="str">
        <f t="shared" si="9"/>
        <v>шт</v>
      </c>
      <c r="M88" s="33">
        <f t="shared" si="10"/>
        <v>180.4</v>
      </c>
      <c r="N88" s="22"/>
      <c r="O88" s="50">
        <f t="shared" si="11"/>
        <v>51</v>
      </c>
      <c r="P88" s="46">
        <f t="shared" si="12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thickBot="1" x14ac:dyDescent="0.3">
      <c r="A89" s="6"/>
      <c r="B89" s="26">
        <v>45</v>
      </c>
      <c r="C89" s="53" t="s">
        <v>93</v>
      </c>
      <c r="D89" s="54" t="s">
        <v>19</v>
      </c>
      <c r="E89" s="52">
        <f t="shared" si="8"/>
        <v>326.71666666666664</v>
      </c>
      <c r="F89" s="55">
        <v>72</v>
      </c>
      <c r="G89" s="57">
        <v>23523.599999999999</v>
      </c>
      <c r="H89" s="1"/>
      <c r="I89" s="29">
        <f t="shared" si="13"/>
        <v>45</v>
      </c>
      <c r="J89" s="30" t="str">
        <f t="shared" si="7"/>
        <v>Ушки однолапчатые, У1-12-16</v>
      </c>
      <c r="K89" s="23"/>
      <c r="L89" s="32" t="str">
        <f t="shared" si="9"/>
        <v>шт</v>
      </c>
      <c r="M89" s="33">
        <f t="shared" si="10"/>
        <v>326.71666666666664</v>
      </c>
      <c r="N89" s="22"/>
      <c r="O89" s="50">
        <f t="shared" si="11"/>
        <v>72</v>
      </c>
      <c r="P89" s="46">
        <f t="shared" si="12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6.25" customHeight="1" thickBot="1" x14ac:dyDescent="0.3">
      <c r="A90" s="6"/>
      <c r="B90" s="11">
        <v>46</v>
      </c>
      <c r="C90" s="53" t="s">
        <v>65</v>
      </c>
      <c r="D90" s="54" t="s">
        <v>19</v>
      </c>
      <c r="E90" s="52">
        <f t="shared" si="8"/>
        <v>189.2</v>
      </c>
      <c r="F90" s="55">
        <v>417</v>
      </c>
      <c r="G90" s="57">
        <v>78896.399999999994</v>
      </c>
      <c r="H90" s="1"/>
      <c r="I90" s="16">
        <f t="shared" si="13"/>
        <v>46</v>
      </c>
      <c r="J90" s="30" t="str">
        <f t="shared" si="7"/>
        <v>Ушко однолапчатое, У1-7-16</v>
      </c>
      <c r="K90" s="23"/>
      <c r="L90" s="32" t="str">
        <f t="shared" si="9"/>
        <v>шт</v>
      </c>
      <c r="M90" s="33">
        <f t="shared" si="10"/>
        <v>189.2</v>
      </c>
      <c r="N90" s="22"/>
      <c r="O90" s="50">
        <f t="shared" si="11"/>
        <v>417</v>
      </c>
      <c r="P90" s="46">
        <f t="shared" si="12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6.25" customHeight="1" thickBot="1" x14ac:dyDescent="0.3">
      <c r="A91" s="6"/>
      <c r="B91" s="26">
        <v>47</v>
      </c>
      <c r="C91" s="53" t="s">
        <v>95</v>
      </c>
      <c r="D91" s="54" t="s">
        <v>19</v>
      </c>
      <c r="E91" s="52">
        <f t="shared" si="8"/>
        <v>307.19166666666666</v>
      </c>
      <c r="F91" s="55">
        <v>6</v>
      </c>
      <c r="G91" s="57">
        <v>1843.15</v>
      </c>
      <c r="H91" s="1"/>
      <c r="I91" s="29">
        <f t="shared" si="13"/>
        <v>47</v>
      </c>
      <c r="J91" s="30" t="str">
        <f t="shared" si="7"/>
        <v>Ушко специальное укороченное, УСК-7-16</v>
      </c>
      <c r="K91" s="23"/>
      <c r="L91" s="32" t="str">
        <f t="shared" si="9"/>
        <v>шт</v>
      </c>
      <c r="M91" s="33">
        <f t="shared" si="10"/>
        <v>307.19166666666666</v>
      </c>
      <c r="N91" s="22"/>
      <c r="O91" s="50">
        <f t="shared" si="11"/>
        <v>6</v>
      </c>
      <c r="P91" s="46">
        <f t="shared" si="12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6"/>
      <c r="B92" s="72" t="s">
        <v>21</v>
      </c>
      <c r="C92" s="82"/>
      <c r="D92" s="82"/>
      <c r="E92" s="82"/>
      <c r="F92" s="83"/>
      <c r="G92" s="24">
        <f>SUM(G45:G91)</f>
        <v>781880.47</v>
      </c>
      <c r="H92" s="37"/>
      <c r="I92" s="76" t="s">
        <v>21</v>
      </c>
      <c r="J92" s="77"/>
      <c r="K92" s="77"/>
      <c r="L92" s="77"/>
      <c r="M92" s="77"/>
      <c r="N92" s="77"/>
      <c r="O92" s="78"/>
      <c r="P92" s="51">
        <f>SUM(P45:P91)</f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6"/>
      <c r="B93" s="79" t="s">
        <v>22</v>
      </c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thickBot="1" x14ac:dyDescent="0.3">
      <c r="A94" s="6"/>
      <c r="B94" s="84" t="s">
        <v>23</v>
      </c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customHeight="1" thickBot="1" x14ac:dyDescent="0.3">
      <c r="A95" s="6"/>
      <c r="B95" s="26">
        <v>1</v>
      </c>
      <c r="C95" s="53" t="s">
        <v>96</v>
      </c>
      <c r="D95" s="54" t="s">
        <v>19</v>
      </c>
      <c r="E95" s="52">
        <f>G95/F95</f>
        <v>124.3</v>
      </c>
      <c r="F95" s="55">
        <v>48</v>
      </c>
      <c r="G95" s="57">
        <v>5966.4</v>
      </c>
      <c r="H95" s="1"/>
      <c r="I95" s="29">
        <f t="shared" ref="I95:I141" si="14">B95</f>
        <v>1</v>
      </c>
      <c r="J95" s="38" t="str">
        <f t="shared" si="7"/>
        <v>Вязка спиральная, ПВС 70/95-10-2</v>
      </c>
      <c r="K95" s="31"/>
      <c r="L95" s="32" t="str">
        <f t="shared" ref="L95:L193" si="15">D95</f>
        <v>шт</v>
      </c>
      <c r="M95" s="33">
        <f t="shared" ref="M95:M193" si="16">E95</f>
        <v>124.3</v>
      </c>
      <c r="N95" s="28"/>
      <c r="O95" s="32">
        <f t="shared" ref="O95:O193" si="17">F95</f>
        <v>48</v>
      </c>
      <c r="P95" s="39">
        <f t="shared" ref="P95:P193" si="18">N95*O95</f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6.25" customHeight="1" thickBot="1" x14ac:dyDescent="0.3">
      <c r="A96" s="6"/>
      <c r="B96" s="11">
        <v>2</v>
      </c>
      <c r="C96" s="53" t="s">
        <v>97</v>
      </c>
      <c r="D96" s="54" t="s">
        <v>19</v>
      </c>
      <c r="E96" s="52">
        <f t="shared" ref="E96:E122" si="19">G96/F96</f>
        <v>83.291737288135593</v>
      </c>
      <c r="F96" s="55">
        <v>236</v>
      </c>
      <c r="G96" s="57">
        <v>19656.849999999999</v>
      </c>
      <c r="H96" s="1"/>
      <c r="I96" s="16">
        <f t="shared" si="14"/>
        <v>2</v>
      </c>
      <c r="J96" s="38" t="str">
        <f t="shared" si="7"/>
        <v>Вязка спиральная, ПВС 70/95-10</v>
      </c>
      <c r="K96" s="23"/>
      <c r="L96" s="32" t="str">
        <f t="shared" si="15"/>
        <v>шт</v>
      </c>
      <c r="M96" s="33">
        <f t="shared" si="16"/>
        <v>83.291737288135593</v>
      </c>
      <c r="N96" s="22"/>
      <c r="O96" s="32">
        <f t="shared" si="17"/>
        <v>236</v>
      </c>
      <c r="P96" s="39">
        <f t="shared" si="18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customHeight="1" thickBot="1" x14ac:dyDescent="0.3">
      <c r="A97" s="6"/>
      <c r="B97" s="26">
        <v>3</v>
      </c>
      <c r="C97" s="53" t="s">
        <v>98</v>
      </c>
      <c r="D97" s="54" t="s">
        <v>19</v>
      </c>
      <c r="E97" s="52">
        <f t="shared" si="19"/>
        <v>115.5</v>
      </c>
      <c r="F97" s="55">
        <v>36</v>
      </c>
      <c r="G97" s="57">
        <v>4158</v>
      </c>
      <c r="H97" s="1"/>
      <c r="I97" s="29">
        <f t="shared" si="14"/>
        <v>3</v>
      </c>
      <c r="J97" s="38" t="str">
        <f t="shared" si="7"/>
        <v>Вязка спиральная, ПВС 35/50-10-2</v>
      </c>
      <c r="K97" s="23"/>
      <c r="L97" s="32" t="str">
        <f t="shared" si="15"/>
        <v>шт</v>
      </c>
      <c r="M97" s="33">
        <f t="shared" si="16"/>
        <v>115.5</v>
      </c>
      <c r="N97" s="22"/>
      <c r="O97" s="32">
        <f t="shared" si="17"/>
        <v>36</v>
      </c>
      <c r="P97" s="39">
        <f t="shared" si="18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6.25" customHeight="1" thickBot="1" x14ac:dyDescent="0.3">
      <c r="A98" s="6"/>
      <c r="B98" s="11">
        <v>4</v>
      </c>
      <c r="C98" s="53" t="s">
        <v>67</v>
      </c>
      <c r="D98" s="54" t="s">
        <v>19</v>
      </c>
      <c r="E98" s="52">
        <f t="shared" si="19"/>
        <v>71.5</v>
      </c>
      <c r="F98" s="55">
        <v>33</v>
      </c>
      <c r="G98" s="57">
        <v>2359.5</v>
      </c>
      <c r="H98" s="1"/>
      <c r="I98" s="16">
        <f t="shared" si="14"/>
        <v>4</v>
      </c>
      <c r="J98" s="38" t="str">
        <f t="shared" si="7"/>
        <v>Вязка спиральная, ПВС 35/50-10</v>
      </c>
      <c r="K98" s="23"/>
      <c r="L98" s="32" t="str">
        <f t="shared" si="15"/>
        <v>шт</v>
      </c>
      <c r="M98" s="33">
        <f t="shared" si="16"/>
        <v>71.5</v>
      </c>
      <c r="N98" s="22"/>
      <c r="O98" s="32">
        <f t="shared" si="17"/>
        <v>33</v>
      </c>
      <c r="P98" s="39">
        <f t="shared" si="18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6.25" customHeight="1" thickBot="1" x14ac:dyDescent="0.3">
      <c r="A99" s="6"/>
      <c r="B99" s="26">
        <v>5</v>
      </c>
      <c r="C99" s="53" t="s">
        <v>33</v>
      </c>
      <c r="D99" s="54" t="s">
        <v>19</v>
      </c>
      <c r="E99" s="52">
        <f t="shared" si="19"/>
        <v>59.583400000000005</v>
      </c>
      <c r="F99" s="55">
        <v>50</v>
      </c>
      <c r="G99" s="57">
        <v>2979.17</v>
      </c>
      <c r="H99" s="1"/>
      <c r="I99" s="29">
        <f t="shared" si="14"/>
        <v>5</v>
      </c>
      <c r="J99" s="38" t="str">
        <f t="shared" si="7"/>
        <v>Вязка спиральная, ВС 35/50-2</v>
      </c>
      <c r="K99" s="23"/>
      <c r="L99" s="32" t="str">
        <f t="shared" si="15"/>
        <v>шт</v>
      </c>
      <c r="M99" s="33">
        <f t="shared" si="16"/>
        <v>59.583400000000005</v>
      </c>
      <c r="N99" s="22"/>
      <c r="O99" s="32">
        <f t="shared" si="17"/>
        <v>50</v>
      </c>
      <c r="P99" s="39">
        <f t="shared" si="18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6.25" customHeight="1" thickBot="1" x14ac:dyDescent="0.3">
      <c r="A100" s="6"/>
      <c r="B100" s="11">
        <v>6</v>
      </c>
      <c r="C100" s="53" t="s">
        <v>99</v>
      </c>
      <c r="D100" s="54" t="s">
        <v>19</v>
      </c>
      <c r="E100" s="52">
        <f t="shared" si="19"/>
        <v>1428.1583333333335</v>
      </c>
      <c r="F100" s="55">
        <v>24</v>
      </c>
      <c r="G100" s="57">
        <v>34275.800000000003</v>
      </c>
      <c r="H100" s="1"/>
      <c r="I100" s="16">
        <f t="shared" si="14"/>
        <v>6</v>
      </c>
      <c r="J100" s="38" t="str">
        <f t="shared" si="7"/>
        <v>Гаситель вибрации, ГВ-4544-02М</v>
      </c>
      <c r="K100" s="23"/>
      <c r="L100" s="32" t="str">
        <f t="shared" si="15"/>
        <v>шт</v>
      </c>
      <c r="M100" s="33">
        <f t="shared" si="16"/>
        <v>1428.1583333333335</v>
      </c>
      <c r="N100" s="22"/>
      <c r="O100" s="32">
        <f t="shared" si="17"/>
        <v>24</v>
      </c>
      <c r="P100" s="39">
        <f t="shared" si="18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6.25" customHeight="1" thickBot="1" x14ac:dyDescent="0.3">
      <c r="A101" s="6"/>
      <c r="B101" s="26">
        <v>7</v>
      </c>
      <c r="C101" s="53" t="s">
        <v>34</v>
      </c>
      <c r="D101" s="54" t="s">
        <v>19</v>
      </c>
      <c r="E101" s="52">
        <f t="shared" si="19"/>
        <v>82.5</v>
      </c>
      <c r="F101" s="55">
        <v>18</v>
      </c>
      <c r="G101" s="57">
        <v>1485</v>
      </c>
      <c r="H101" s="1"/>
      <c r="I101" s="29">
        <f t="shared" si="14"/>
        <v>7</v>
      </c>
      <c r="J101" s="38" t="str">
        <f t="shared" si="7"/>
        <v xml:space="preserve">Зажим  соединительный плашечный, ПА-3-2 </v>
      </c>
      <c r="K101" s="23"/>
      <c r="L101" s="32" t="str">
        <f t="shared" si="15"/>
        <v>шт</v>
      </c>
      <c r="M101" s="33">
        <f t="shared" si="16"/>
        <v>82.5</v>
      </c>
      <c r="N101" s="22"/>
      <c r="O101" s="32">
        <f t="shared" si="17"/>
        <v>18</v>
      </c>
      <c r="P101" s="39">
        <f t="shared" si="18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6.25" customHeight="1" thickBot="1" x14ac:dyDescent="0.3">
      <c r="A102" s="6"/>
      <c r="B102" s="11">
        <v>8</v>
      </c>
      <c r="C102" s="53" t="s">
        <v>100</v>
      </c>
      <c r="D102" s="54" t="s">
        <v>19</v>
      </c>
      <c r="E102" s="52">
        <f t="shared" si="19"/>
        <v>110</v>
      </c>
      <c r="F102" s="55">
        <v>24</v>
      </c>
      <c r="G102" s="57">
        <v>2640</v>
      </c>
      <c r="H102" s="1"/>
      <c r="I102" s="16">
        <f t="shared" si="14"/>
        <v>8</v>
      </c>
      <c r="J102" s="38" t="str">
        <f t="shared" si="7"/>
        <v>Зажим аппаратный прессуемый, А2А-70-1</v>
      </c>
      <c r="K102" s="23"/>
      <c r="L102" s="32" t="str">
        <f t="shared" si="15"/>
        <v>шт</v>
      </c>
      <c r="M102" s="33">
        <f t="shared" si="16"/>
        <v>110</v>
      </c>
      <c r="N102" s="22"/>
      <c r="O102" s="32">
        <f t="shared" si="17"/>
        <v>24</v>
      </c>
      <c r="P102" s="39">
        <f t="shared" si="18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6.25" customHeight="1" thickBot="1" x14ac:dyDescent="0.3">
      <c r="A103" s="6"/>
      <c r="B103" s="26">
        <v>9</v>
      </c>
      <c r="C103" s="53" t="s">
        <v>101</v>
      </c>
      <c r="D103" s="54" t="s">
        <v>19</v>
      </c>
      <c r="E103" s="52">
        <f t="shared" si="19"/>
        <v>110</v>
      </c>
      <c r="F103" s="55">
        <v>20</v>
      </c>
      <c r="G103" s="57">
        <v>2200</v>
      </c>
      <c r="H103" s="1"/>
      <c r="I103" s="29">
        <f t="shared" si="14"/>
        <v>9</v>
      </c>
      <c r="J103" s="38" t="str">
        <f t="shared" si="7"/>
        <v>Зажим аппаратный прессуемый, А2А-50-2</v>
      </c>
      <c r="K103" s="23"/>
      <c r="L103" s="32" t="str">
        <f t="shared" si="15"/>
        <v>шт</v>
      </c>
      <c r="M103" s="33">
        <f t="shared" si="16"/>
        <v>110</v>
      </c>
      <c r="N103" s="22"/>
      <c r="O103" s="32">
        <f t="shared" si="17"/>
        <v>20</v>
      </c>
      <c r="P103" s="39">
        <f t="shared" si="18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6.25" thickBot="1" x14ac:dyDescent="0.3">
      <c r="A104" s="6"/>
      <c r="B104" s="11">
        <v>10</v>
      </c>
      <c r="C104" s="53" t="s">
        <v>42</v>
      </c>
      <c r="D104" s="54" t="s">
        <v>19</v>
      </c>
      <c r="E104" s="52">
        <f t="shared" si="19"/>
        <v>239.79999999999998</v>
      </c>
      <c r="F104" s="55">
        <v>3</v>
      </c>
      <c r="G104" s="58">
        <v>719.4</v>
      </c>
      <c r="H104" s="1"/>
      <c r="I104" s="16">
        <f t="shared" si="14"/>
        <v>10</v>
      </c>
      <c r="J104" s="38" t="str">
        <f t="shared" si="7"/>
        <v>Зажим натяжной болтовой, НБ-2-6А</v>
      </c>
      <c r="K104" s="23"/>
      <c r="L104" s="32" t="str">
        <f t="shared" si="15"/>
        <v>шт</v>
      </c>
      <c r="M104" s="33">
        <f t="shared" si="16"/>
        <v>239.79999999999998</v>
      </c>
      <c r="N104" s="22"/>
      <c r="O104" s="32">
        <f t="shared" si="17"/>
        <v>3</v>
      </c>
      <c r="P104" s="39">
        <f t="shared" si="18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6.25" thickBot="1" x14ac:dyDescent="0.3">
      <c r="A105" s="6"/>
      <c r="B105" s="26">
        <v>11</v>
      </c>
      <c r="C105" s="53" t="s">
        <v>102</v>
      </c>
      <c r="D105" s="54" t="s">
        <v>19</v>
      </c>
      <c r="E105" s="52">
        <f t="shared" si="19"/>
        <v>977.9</v>
      </c>
      <c r="F105" s="55">
        <v>2</v>
      </c>
      <c r="G105" s="57">
        <v>1955.8</v>
      </c>
      <c r="H105" s="1"/>
      <c r="I105" s="29">
        <f t="shared" si="14"/>
        <v>11</v>
      </c>
      <c r="J105" s="38" t="str">
        <f t="shared" si="7"/>
        <v>Зажим ремонтный спирального типа, РС-15,2-01</v>
      </c>
      <c r="K105" s="23"/>
      <c r="L105" s="32" t="str">
        <f t="shared" si="15"/>
        <v>шт</v>
      </c>
      <c r="M105" s="33">
        <f t="shared" si="16"/>
        <v>977.9</v>
      </c>
      <c r="N105" s="22"/>
      <c r="O105" s="32">
        <f t="shared" si="17"/>
        <v>2</v>
      </c>
      <c r="P105" s="39">
        <f t="shared" si="18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6.25" thickBot="1" x14ac:dyDescent="0.3">
      <c r="A106" s="6"/>
      <c r="B106" s="11">
        <v>12</v>
      </c>
      <c r="C106" s="53" t="s">
        <v>103</v>
      </c>
      <c r="D106" s="54" t="s">
        <v>19</v>
      </c>
      <c r="E106" s="52">
        <f t="shared" si="19"/>
        <v>1348.99</v>
      </c>
      <c r="F106" s="55">
        <v>1</v>
      </c>
      <c r="G106" s="57">
        <v>1348.99</v>
      </c>
      <c r="H106" s="1"/>
      <c r="I106" s="16">
        <f t="shared" si="14"/>
        <v>12</v>
      </c>
      <c r="J106" s="38" t="str">
        <f t="shared" si="7"/>
        <v>Зажим ремонтный спирального типа, РС-16,8-01</v>
      </c>
      <c r="K106" s="23"/>
      <c r="L106" s="32" t="str">
        <f t="shared" si="15"/>
        <v>шт</v>
      </c>
      <c r="M106" s="33">
        <f t="shared" si="16"/>
        <v>1348.99</v>
      </c>
      <c r="N106" s="22"/>
      <c r="O106" s="32">
        <f t="shared" si="17"/>
        <v>1</v>
      </c>
      <c r="P106" s="39">
        <f t="shared" si="18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6.25" customHeight="1" thickBot="1" x14ac:dyDescent="0.3">
      <c r="A107" s="6"/>
      <c r="B107" s="26">
        <v>13</v>
      </c>
      <c r="C107" s="53" t="s">
        <v>46</v>
      </c>
      <c r="D107" s="54" t="s">
        <v>19</v>
      </c>
      <c r="E107" s="52">
        <f t="shared" si="19"/>
        <v>1487.2</v>
      </c>
      <c r="F107" s="55">
        <v>1</v>
      </c>
      <c r="G107" s="57">
        <v>1487.2</v>
      </c>
      <c r="H107" s="1"/>
      <c r="I107" s="29">
        <f t="shared" si="14"/>
        <v>13</v>
      </c>
      <c r="J107" s="38" t="str">
        <f t="shared" si="7"/>
        <v>Зажим соединительный спирального типа, СС-15,2-21</v>
      </c>
      <c r="K107" s="23"/>
      <c r="L107" s="32" t="str">
        <f t="shared" si="15"/>
        <v>шт</v>
      </c>
      <c r="M107" s="33">
        <f t="shared" si="16"/>
        <v>1487.2</v>
      </c>
      <c r="N107" s="22"/>
      <c r="O107" s="32">
        <f t="shared" si="17"/>
        <v>1</v>
      </c>
      <c r="P107" s="39">
        <f t="shared" si="18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6.25" customHeight="1" thickBot="1" x14ac:dyDescent="0.3">
      <c r="A108" s="6"/>
      <c r="B108" s="11">
        <v>14</v>
      </c>
      <c r="C108" s="53" t="s">
        <v>50</v>
      </c>
      <c r="D108" s="54" t="s">
        <v>19</v>
      </c>
      <c r="E108" s="52">
        <f t="shared" si="19"/>
        <v>431.2</v>
      </c>
      <c r="F108" s="55">
        <v>90</v>
      </c>
      <c r="G108" s="57">
        <v>38808</v>
      </c>
      <c r="H108" s="1"/>
      <c r="I108" s="16">
        <f t="shared" si="14"/>
        <v>14</v>
      </c>
      <c r="J108" s="38" t="str">
        <f t="shared" si="7"/>
        <v>Зажимы натяжные болтовые, НБ 2-6</v>
      </c>
      <c r="K108" s="23"/>
      <c r="L108" s="32" t="str">
        <f t="shared" si="15"/>
        <v>шт</v>
      </c>
      <c r="M108" s="33">
        <f t="shared" si="16"/>
        <v>431.2</v>
      </c>
      <c r="N108" s="22"/>
      <c r="O108" s="32">
        <f t="shared" si="17"/>
        <v>90</v>
      </c>
      <c r="P108" s="39">
        <f t="shared" si="18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6.25" thickBot="1" x14ac:dyDescent="0.3">
      <c r="A109" s="6"/>
      <c r="B109" s="26">
        <v>15</v>
      </c>
      <c r="C109" s="53" t="s">
        <v>51</v>
      </c>
      <c r="D109" s="54" t="s">
        <v>19</v>
      </c>
      <c r="E109" s="52">
        <f t="shared" si="19"/>
        <v>261.8</v>
      </c>
      <c r="F109" s="55">
        <v>3</v>
      </c>
      <c r="G109" s="58">
        <v>785.4</v>
      </c>
      <c r="H109" s="1"/>
      <c r="I109" s="29">
        <f t="shared" si="14"/>
        <v>15</v>
      </c>
      <c r="J109" s="38" t="str">
        <f t="shared" si="7"/>
        <v xml:space="preserve">Зажимы натяжные клиновые коушные, НКК-1-1Б </v>
      </c>
      <c r="K109" s="23"/>
      <c r="L109" s="32" t="str">
        <f t="shared" si="15"/>
        <v>шт</v>
      </c>
      <c r="M109" s="33">
        <f t="shared" si="16"/>
        <v>261.8</v>
      </c>
      <c r="N109" s="22"/>
      <c r="O109" s="32">
        <f t="shared" si="17"/>
        <v>3</v>
      </c>
      <c r="P109" s="39">
        <f t="shared" si="18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6.25" customHeight="1" thickBot="1" x14ac:dyDescent="0.3">
      <c r="A110" s="6"/>
      <c r="B110" s="11">
        <v>16</v>
      </c>
      <c r="C110" s="53" t="s">
        <v>78</v>
      </c>
      <c r="D110" s="54" t="s">
        <v>19</v>
      </c>
      <c r="E110" s="52">
        <f t="shared" si="19"/>
        <v>196.9</v>
      </c>
      <c r="F110" s="55">
        <v>2</v>
      </c>
      <c r="G110" s="58">
        <v>393.8</v>
      </c>
      <c r="H110" s="1"/>
      <c r="I110" s="16">
        <f t="shared" si="14"/>
        <v>16</v>
      </c>
      <c r="J110" s="38" t="str">
        <f t="shared" si="7"/>
        <v>Зажимы поддерживающие глухие, ПГН-2-6</v>
      </c>
      <c r="K110" s="23"/>
      <c r="L110" s="32" t="str">
        <f t="shared" si="15"/>
        <v>шт</v>
      </c>
      <c r="M110" s="33">
        <f t="shared" si="16"/>
        <v>196.9</v>
      </c>
      <c r="N110" s="22"/>
      <c r="O110" s="32">
        <f t="shared" si="17"/>
        <v>2</v>
      </c>
      <c r="P110" s="39">
        <f t="shared" si="18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customHeight="1" thickBot="1" x14ac:dyDescent="0.3">
      <c r="A111" s="6"/>
      <c r="B111" s="26">
        <v>17</v>
      </c>
      <c r="C111" s="53" t="s">
        <v>58</v>
      </c>
      <c r="D111" s="54" t="s">
        <v>19</v>
      </c>
      <c r="E111" s="52">
        <f t="shared" si="19"/>
        <v>42.9</v>
      </c>
      <c r="F111" s="55">
        <v>175</v>
      </c>
      <c r="G111" s="57">
        <v>7507.5</v>
      </c>
      <c r="H111" s="1"/>
      <c r="I111" s="29">
        <f t="shared" si="14"/>
        <v>17</v>
      </c>
      <c r="J111" s="38" t="str">
        <f t="shared" si="7"/>
        <v>Зажимы соединительные плашечные, ПА-2-2</v>
      </c>
      <c r="K111" s="23"/>
      <c r="L111" s="32" t="str">
        <f t="shared" si="15"/>
        <v>шт</v>
      </c>
      <c r="M111" s="33">
        <f t="shared" si="16"/>
        <v>42.9</v>
      </c>
      <c r="N111" s="22"/>
      <c r="O111" s="32">
        <f t="shared" si="17"/>
        <v>175</v>
      </c>
      <c r="P111" s="39">
        <f t="shared" si="18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customHeight="1" thickBot="1" x14ac:dyDescent="0.3">
      <c r="A112" s="6"/>
      <c r="B112" s="11">
        <v>18</v>
      </c>
      <c r="C112" s="53" t="s">
        <v>59</v>
      </c>
      <c r="D112" s="54" t="s">
        <v>19</v>
      </c>
      <c r="E112" s="52">
        <f t="shared" si="19"/>
        <v>49.5</v>
      </c>
      <c r="F112" s="55">
        <v>261</v>
      </c>
      <c r="G112" s="57">
        <v>12919.5</v>
      </c>
      <c r="H112" s="1"/>
      <c r="I112" s="16">
        <f t="shared" si="14"/>
        <v>18</v>
      </c>
      <c r="J112" s="38" t="str">
        <f t="shared" si="7"/>
        <v>Зажимы соединительные плашечные, ПС-2-1</v>
      </c>
      <c r="K112" s="23"/>
      <c r="L112" s="32" t="str">
        <f t="shared" si="15"/>
        <v>шт</v>
      </c>
      <c r="M112" s="33">
        <f t="shared" si="16"/>
        <v>49.5</v>
      </c>
      <c r="N112" s="22"/>
      <c r="O112" s="32">
        <f t="shared" si="17"/>
        <v>261</v>
      </c>
      <c r="P112" s="39">
        <f t="shared" si="18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customHeight="1" thickBot="1" x14ac:dyDescent="0.3">
      <c r="A113" s="6"/>
      <c r="B113" s="26">
        <v>19</v>
      </c>
      <c r="C113" s="53" t="s">
        <v>60</v>
      </c>
      <c r="D113" s="54" t="s">
        <v>19</v>
      </c>
      <c r="E113" s="52">
        <f t="shared" si="19"/>
        <v>75.899999999999991</v>
      </c>
      <c r="F113" s="55">
        <v>24</v>
      </c>
      <c r="G113" s="57">
        <v>1821.6</v>
      </c>
      <c r="H113" s="1"/>
      <c r="I113" s="29">
        <f t="shared" si="14"/>
        <v>19</v>
      </c>
      <c r="J113" s="38" t="str">
        <f t="shared" si="7"/>
        <v>Звено промежуточное, ПРТ-7-1</v>
      </c>
      <c r="K113" s="23"/>
      <c r="L113" s="32" t="str">
        <f t="shared" si="15"/>
        <v>шт</v>
      </c>
      <c r="M113" s="33">
        <f t="shared" si="16"/>
        <v>75.899999999999991</v>
      </c>
      <c r="N113" s="22"/>
      <c r="O113" s="32">
        <f t="shared" si="17"/>
        <v>24</v>
      </c>
      <c r="P113" s="39">
        <f t="shared" si="18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6.25" customHeight="1" thickBot="1" x14ac:dyDescent="0.3">
      <c r="A114" s="6"/>
      <c r="B114" s="11">
        <v>20</v>
      </c>
      <c r="C114" s="53" t="s">
        <v>104</v>
      </c>
      <c r="D114" s="54" t="s">
        <v>19</v>
      </c>
      <c r="E114" s="52">
        <f t="shared" si="19"/>
        <v>17882.04</v>
      </c>
      <c r="F114" s="55">
        <v>1</v>
      </c>
      <c r="G114" s="57">
        <v>17882.04</v>
      </c>
      <c r="H114" s="1"/>
      <c r="I114" s="16">
        <f t="shared" si="14"/>
        <v>20</v>
      </c>
      <c r="J114" s="38" t="str">
        <f t="shared" si="7"/>
        <v>Натяжной клиновой зажим, МКЗ-2, d-60-120 mm2</v>
      </c>
      <c r="K114" s="23"/>
      <c r="L114" s="32" t="str">
        <f t="shared" si="15"/>
        <v>шт</v>
      </c>
      <c r="M114" s="33">
        <f t="shared" si="16"/>
        <v>17882.04</v>
      </c>
      <c r="N114" s="22"/>
      <c r="O114" s="32">
        <f t="shared" si="17"/>
        <v>1</v>
      </c>
      <c r="P114" s="39">
        <f t="shared" si="18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26">
        <v>21</v>
      </c>
      <c r="C115" s="53" t="s">
        <v>105</v>
      </c>
      <c r="D115" s="54" t="s">
        <v>19</v>
      </c>
      <c r="E115" s="52">
        <f t="shared" si="19"/>
        <v>29776.6</v>
      </c>
      <c r="F115" s="55">
        <v>1</v>
      </c>
      <c r="G115" s="57">
        <v>29776.6</v>
      </c>
      <c r="H115" s="1"/>
      <c r="I115" s="29">
        <f t="shared" si="14"/>
        <v>21</v>
      </c>
      <c r="J115" s="38" t="str">
        <f t="shared" si="7"/>
        <v>Натяжной клиновой зажим, МКЗ-3, d-150-240mm2</v>
      </c>
      <c r="K115" s="23"/>
      <c r="L115" s="32" t="str">
        <f t="shared" si="15"/>
        <v>шт</v>
      </c>
      <c r="M115" s="33">
        <f t="shared" si="16"/>
        <v>29776.6</v>
      </c>
      <c r="N115" s="22"/>
      <c r="O115" s="32">
        <f t="shared" si="17"/>
        <v>1</v>
      </c>
      <c r="P115" s="39">
        <f t="shared" si="18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thickBot="1" x14ac:dyDescent="0.3">
      <c r="A116" s="6"/>
      <c r="B116" s="11">
        <v>22</v>
      </c>
      <c r="C116" s="53" t="s">
        <v>106</v>
      </c>
      <c r="D116" s="54" t="s">
        <v>19</v>
      </c>
      <c r="E116" s="52">
        <f t="shared" si="19"/>
        <v>1225.5650000000001</v>
      </c>
      <c r="F116" s="55">
        <v>2</v>
      </c>
      <c r="G116" s="57">
        <v>2451.13</v>
      </c>
      <c r="H116" s="1"/>
      <c r="I116" s="16">
        <f t="shared" si="14"/>
        <v>22</v>
      </c>
      <c r="J116" s="38" t="str">
        <f t="shared" si="7"/>
        <v>Патроны термитные, ПАС-300</v>
      </c>
      <c r="K116" s="23"/>
      <c r="L116" s="32" t="str">
        <f t="shared" si="15"/>
        <v>шт</v>
      </c>
      <c r="M116" s="33">
        <f t="shared" si="16"/>
        <v>1225.5650000000001</v>
      </c>
      <c r="N116" s="22"/>
      <c r="O116" s="32">
        <f t="shared" si="17"/>
        <v>2</v>
      </c>
      <c r="P116" s="39">
        <f t="shared" si="18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6.25" customHeight="1" thickBot="1" x14ac:dyDescent="0.3">
      <c r="A117" s="6"/>
      <c r="B117" s="26">
        <v>23</v>
      </c>
      <c r="C117" s="53" t="s">
        <v>107</v>
      </c>
      <c r="D117" s="54" t="s">
        <v>19</v>
      </c>
      <c r="E117" s="52">
        <f t="shared" si="19"/>
        <v>722.38</v>
      </c>
      <c r="F117" s="55">
        <v>1</v>
      </c>
      <c r="G117" s="58">
        <v>722.38</v>
      </c>
      <c r="H117" s="1"/>
      <c r="I117" s="29">
        <f t="shared" si="14"/>
        <v>23</v>
      </c>
      <c r="J117" s="38" t="str">
        <f t="shared" si="7"/>
        <v>Патроны термитные, ПАС-185</v>
      </c>
      <c r="K117" s="23"/>
      <c r="L117" s="32" t="str">
        <f t="shared" si="15"/>
        <v>шт</v>
      </c>
      <c r="M117" s="33">
        <f t="shared" si="16"/>
        <v>722.38</v>
      </c>
      <c r="N117" s="22"/>
      <c r="O117" s="32">
        <f t="shared" si="17"/>
        <v>1</v>
      </c>
      <c r="P117" s="39">
        <f t="shared" si="18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6.25" customHeight="1" thickBot="1" x14ac:dyDescent="0.3">
      <c r="A118" s="6"/>
      <c r="B118" s="11">
        <v>24</v>
      </c>
      <c r="C118" s="53" t="s">
        <v>61</v>
      </c>
      <c r="D118" s="54" t="s">
        <v>19</v>
      </c>
      <c r="E118" s="52">
        <f t="shared" si="19"/>
        <v>80.3</v>
      </c>
      <c r="F118" s="55">
        <v>4</v>
      </c>
      <c r="G118" s="58">
        <v>321.2</v>
      </c>
      <c r="H118" s="1"/>
      <c r="I118" s="16">
        <f t="shared" si="14"/>
        <v>24</v>
      </c>
      <c r="J118" s="38" t="str">
        <f t="shared" si="7"/>
        <v>Серьга , СРС-7-16</v>
      </c>
      <c r="K118" s="23"/>
      <c r="L118" s="32" t="str">
        <f t="shared" si="15"/>
        <v>шт</v>
      </c>
      <c r="M118" s="33">
        <f t="shared" si="16"/>
        <v>80.3</v>
      </c>
      <c r="N118" s="22"/>
      <c r="O118" s="32">
        <f t="shared" si="17"/>
        <v>4</v>
      </c>
      <c r="P118" s="39">
        <f t="shared" si="18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9" customHeight="1" thickBot="1" x14ac:dyDescent="0.3">
      <c r="A119" s="6"/>
      <c r="B119" s="26">
        <v>25</v>
      </c>
      <c r="C119" s="53" t="s">
        <v>62</v>
      </c>
      <c r="D119" s="54" t="s">
        <v>19</v>
      </c>
      <c r="E119" s="52">
        <f t="shared" si="19"/>
        <v>69.300000000000011</v>
      </c>
      <c r="F119" s="55">
        <v>36</v>
      </c>
      <c r="G119" s="57">
        <v>2494.8000000000002</v>
      </c>
      <c r="H119" s="1"/>
      <c r="I119" s="29">
        <f t="shared" si="14"/>
        <v>25</v>
      </c>
      <c r="J119" s="38" t="str">
        <f t="shared" si="7"/>
        <v>Серьга, СР-7-16</v>
      </c>
      <c r="K119" s="23"/>
      <c r="L119" s="32" t="str">
        <f t="shared" si="15"/>
        <v>шт</v>
      </c>
      <c r="M119" s="33">
        <f t="shared" si="16"/>
        <v>69.300000000000011</v>
      </c>
      <c r="N119" s="22"/>
      <c r="O119" s="32">
        <f t="shared" si="17"/>
        <v>36</v>
      </c>
      <c r="P119" s="39">
        <f t="shared" si="18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6.25" customHeight="1" thickBot="1" x14ac:dyDescent="0.3">
      <c r="A120" s="6"/>
      <c r="B120" s="11">
        <v>26</v>
      </c>
      <c r="C120" s="53" t="s">
        <v>63</v>
      </c>
      <c r="D120" s="54" t="s">
        <v>19</v>
      </c>
      <c r="E120" s="52">
        <f t="shared" si="19"/>
        <v>97.899999999999991</v>
      </c>
      <c r="F120" s="55">
        <v>34</v>
      </c>
      <c r="G120" s="57">
        <v>3328.6</v>
      </c>
      <c r="H120" s="1"/>
      <c r="I120" s="16">
        <f t="shared" si="14"/>
        <v>26</v>
      </c>
      <c r="J120" s="38" t="str">
        <f t="shared" si="7"/>
        <v>Скоба, СК-7-1А</v>
      </c>
      <c r="K120" s="23"/>
      <c r="L120" s="32" t="str">
        <f t="shared" si="15"/>
        <v>шт</v>
      </c>
      <c r="M120" s="33">
        <f t="shared" si="16"/>
        <v>97.899999999999991</v>
      </c>
      <c r="N120" s="22"/>
      <c r="O120" s="32">
        <f t="shared" si="17"/>
        <v>34</v>
      </c>
      <c r="P120" s="39">
        <f t="shared" si="18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6.25" customHeight="1" thickBot="1" x14ac:dyDescent="0.3">
      <c r="A121" s="6"/>
      <c r="B121" s="26">
        <v>27</v>
      </c>
      <c r="C121" s="53" t="s">
        <v>90</v>
      </c>
      <c r="D121" s="54" t="s">
        <v>32</v>
      </c>
      <c r="E121" s="52">
        <f t="shared" si="19"/>
        <v>536.79999999999995</v>
      </c>
      <c r="F121" s="55">
        <v>2</v>
      </c>
      <c r="G121" s="57">
        <v>1073.5999999999999</v>
      </c>
      <c r="H121" s="1"/>
      <c r="I121" s="29">
        <f t="shared" si="14"/>
        <v>27</v>
      </c>
      <c r="J121" s="38" t="str">
        <f t="shared" si="7"/>
        <v>Термоспички (1 упак-20 шт), Термоспички</v>
      </c>
      <c r="K121" s="23"/>
      <c r="L121" s="32" t="str">
        <f t="shared" si="15"/>
        <v>упак</v>
      </c>
      <c r="M121" s="33">
        <f t="shared" si="16"/>
        <v>536.79999999999995</v>
      </c>
      <c r="N121" s="22"/>
      <c r="O121" s="32">
        <f t="shared" si="17"/>
        <v>2</v>
      </c>
      <c r="P121" s="39">
        <f t="shared" si="18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thickBot="1" x14ac:dyDescent="0.3">
      <c r="A122" s="6"/>
      <c r="B122" s="11">
        <v>28</v>
      </c>
      <c r="C122" s="53" t="s">
        <v>108</v>
      </c>
      <c r="D122" s="54" t="s">
        <v>19</v>
      </c>
      <c r="E122" s="52">
        <f t="shared" si="19"/>
        <v>213.39999999999998</v>
      </c>
      <c r="F122" s="55">
        <v>36</v>
      </c>
      <c r="G122" s="57">
        <v>7682.4</v>
      </c>
      <c r="H122" s="1"/>
      <c r="I122" s="16">
        <f t="shared" si="14"/>
        <v>28</v>
      </c>
      <c r="J122" s="38" t="str">
        <f t="shared" si="7"/>
        <v>Узел крепления, КГП-7-1</v>
      </c>
      <c r="K122" s="23"/>
      <c r="L122" s="32" t="str">
        <f t="shared" si="15"/>
        <v>шт</v>
      </c>
      <c r="M122" s="33">
        <f t="shared" si="16"/>
        <v>213.39999999999998</v>
      </c>
      <c r="N122" s="22"/>
      <c r="O122" s="32">
        <f t="shared" si="17"/>
        <v>36</v>
      </c>
      <c r="P122" s="39">
        <f t="shared" si="18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thickBot="1" x14ac:dyDescent="0.3">
      <c r="A123" s="6"/>
      <c r="B123" s="26">
        <v>29</v>
      </c>
      <c r="C123" s="53" t="s">
        <v>65</v>
      </c>
      <c r="D123" s="54" t="s">
        <v>19</v>
      </c>
      <c r="E123" s="52">
        <f>G123/F123</f>
        <v>189.20000000000002</v>
      </c>
      <c r="F123" s="55">
        <v>111</v>
      </c>
      <c r="G123" s="57">
        <v>21001.200000000001</v>
      </c>
      <c r="H123" s="1"/>
      <c r="I123" s="29">
        <f t="shared" si="14"/>
        <v>29</v>
      </c>
      <c r="J123" s="38" t="str">
        <f t="shared" si="7"/>
        <v>Ушко однолапчатое, У1-7-16</v>
      </c>
      <c r="K123" s="23"/>
      <c r="L123" s="32" t="str">
        <f t="shared" si="15"/>
        <v>шт</v>
      </c>
      <c r="M123" s="33">
        <f t="shared" si="16"/>
        <v>189.20000000000002</v>
      </c>
      <c r="N123" s="22"/>
      <c r="O123" s="32">
        <f t="shared" si="17"/>
        <v>111</v>
      </c>
      <c r="P123" s="39">
        <f t="shared" si="18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thickBot="1" x14ac:dyDescent="0.3">
      <c r="A124" s="6"/>
      <c r="B124" s="87" t="s">
        <v>25</v>
      </c>
      <c r="C124" s="88"/>
      <c r="D124" s="88"/>
      <c r="E124" s="88"/>
      <c r="F124" s="89"/>
      <c r="G124" s="24">
        <f>SUM(G95:G123)</f>
        <v>230201.86000000004</v>
      </c>
      <c r="H124" s="37"/>
      <c r="I124" s="90" t="s">
        <v>25</v>
      </c>
      <c r="J124" s="91"/>
      <c r="K124" s="91"/>
      <c r="L124" s="91"/>
      <c r="M124" s="91"/>
      <c r="N124" s="91"/>
      <c r="O124" s="92"/>
      <c r="P124" s="34">
        <f>SUM(P95:P123)</f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thickBot="1" x14ac:dyDescent="0.3">
      <c r="A125" s="6"/>
      <c r="B125" s="79" t="s">
        <v>26</v>
      </c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6.25" customHeight="1" thickBot="1" x14ac:dyDescent="0.3">
      <c r="A126" s="6"/>
      <c r="B126" s="26">
        <v>1</v>
      </c>
      <c r="C126" s="53" t="s">
        <v>67</v>
      </c>
      <c r="D126" s="54" t="s">
        <v>19</v>
      </c>
      <c r="E126" s="52">
        <f>G126/F126</f>
        <v>71.5</v>
      </c>
      <c r="F126" s="55">
        <v>480</v>
      </c>
      <c r="G126" s="57">
        <v>34320</v>
      </c>
      <c r="H126" s="1"/>
      <c r="I126" s="29">
        <f t="shared" si="14"/>
        <v>1</v>
      </c>
      <c r="J126" s="38" t="str">
        <f t="shared" si="7"/>
        <v>Вязка спиральная, ПВС 35/50-10</v>
      </c>
      <c r="K126" s="31"/>
      <c r="L126" s="32" t="str">
        <f t="shared" si="15"/>
        <v>шт</v>
      </c>
      <c r="M126" s="33">
        <f t="shared" si="16"/>
        <v>71.5</v>
      </c>
      <c r="N126" s="28"/>
      <c r="O126" s="32">
        <f t="shared" si="17"/>
        <v>480</v>
      </c>
      <c r="P126" s="39">
        <f t="shared" si="18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thickBot="1" x14ac:dyDescent="0.3">
      <c r="A127" s="6"/>
      <c r="B127" s="11">
        <v>2</v>
      </c>
      <c r="C127" s="53" t="s">
        <v>73</v>
      </c>
      <c r="D127" s="54" t="s">
        <v>19</v>
      </c>
      <c r="E127" s="52">
        <f t="shared" ref="E127:E141" si="20">G127/F127</f>
        <v>280.5</v>
      </c>
      <c r="F127" s="55">
        <v>112</v>
      </c>
      <c r="G127" s="57">
        <v>31416</v>
      </c>
      <c r="H127" s="1"/>
      <c r="I127" s="16">
        <f t="shared" si="14"/>
        <v>2</v>
      </c>
      <c r="J127" s="38" t="str">
        <f t="shared" si="7"/>
        <v>Зажим натяжной болтовой, НБ-1</v>
      </c>
      <c r="K127" s="23"/>
      <c r="L127" s="32" t="str">
        <f t="shared" si="15"/>
        <v>шт</v>
      </c>
      <c r="M127" s="33">
        <f t="shared" si="16"/>
        <v>280.5</v>
      </c>
      <c r="N127" s="22"/>
      <c r="O127" s="32">
        <f t="shared" si="17"/>
        <v>112</v>
      </c>
      <c r="P127" s="39">
        <f t="shared" si="18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6.25" thickBot="1" x14ac:dyDescent="0.3">
      <c r="A128" s="6"/>
      <c r="B128" s="26">
        <v>3</v>
      </c>
      <c r="C128" s="53" t="s">
        <v>42</v>
      </c>
      <c r="D128" s="54" t="s">
        <v>19</v>
      </c>
      <c r="E128" s="52">
        <f t="shared" si="20"/>
        <v>239.8</v>
      </c>
      <c r="F128" s="55">
        <v>292</v>
      </c>
      <c r="G128" s="57">
        <v>70021.600000000006</v>
      </c>
      <c r="H128" s="1"/>
      <c r="I128" s="29">
        <f t="shared" si="14"/>
        <v>3</v>
      </c>
      <c r="J128" s="38" t="str">
        <f t="shared" si="7"/>
        <v>Зажим натяжной болтовой, НБ-2-6А</v>
      </c>
      <c r="K128" s="23"/>
      <c r="L128" s="32" t="str">
        <f t="shared" si="15"/>
        <v>шт</v>
      </c>
      <c r="M128" s="33">
        <f t="shared" si="16"/>
        <v>239.8</v>
      </c>
      <c r="N128" s="22"/>
      <c r="O128" s="32">
        <f t="shared" si="17"/>
        <v>292</v>
      </c>
      <c r="P128" s="39">
        <f t="shared" si="18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6.25" customHeight="1" thickBot="1" x14ac:dyDescent="0.3">
      <c r="A129" s="6"/>
      <c r="B129" s="11">
        <v>4</v>
      </c>
      <c r="C129" s="53" t="s">
        <v>74</v>
      </c>
      <c r="D129" s="54" t="s">
        <v>19</v>
      </c>
      <c r="E129" s="52">
        <f t="shared" si="20"/>
        <v>771.09999999999991</v>
      </c>
      <c r="F129" s="55">
        <v>9</v>
      </c>
      <c r="G129" s="57">
        <v>6939.9</v>
      </c>
      <c r="H129" s="1"/>
      <c r="I129" s="16">
        <f t="shared" si="14"/>
        <v>4</v>
      </c>
      <c r="J129" s="38" t="str">
        <f t="shared" si="7"/>
        <v>Зажим натяжной болтовой, НБ-3-6Б</v>
      </c>
      <c r="K129" s="23"/>
      <c r="L129" s="32" t="str">
        <f t="shared" si="15"/>
        <v>шт</v>
      </c>
      <c r="M129" s="33">
        <f t="shared" si="16"/>
        <v>771.09999999999991</v>
      </c>
      <c r="N129" s="22"/>
      <c r="O129" s="32">
        <f t="shared" si="17"/>
        <v>9</v>
      </c>
      <c r="P129" s="39">
        <f t="shared" si="18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6.25" customHeight="1" thickBot="1" x14ac:dyDescent="0.3">
      <c r="A130" s="6"/>
      <c r="B130" s="26">
        <v>5</v>
      </c>
      <c r="C130" s="53" t="s">
        <v>44</v>
      </c>
      <c r="D130" s="54" t="s">
        <v>19</v>
      </c>
      <c r="E130" s="52">
        <f t="shared" si="20"/>
        <v>42.900000000000006</v>
      </c>
      <c r="F130" s="55">
        <v>9</v>
      </c>
      <c r="G130" s="58">
        <v>386.1</v>
      </c>
      <c r="H130" s="1"/>
      <c r="I130" s="29">
        <f t="shared" si="14"/>
        <v>5</v>
      </c>
      <c r="J130" s="38" t="str">
        <f t="shared" si="7"/>
        <v>Зажим плашечный, ПС-2-1А</v>
      </c>
      <c r="K130" s="23"/>
      <c r="L130" s="32" t="str">
        <f t="shared" si="15"/>
        <v>шт</v>
      </c>
      <c r="M130" s="33">
        <f t="shared" si="16"/>
        <v>42.900000000000006</v>
      </c>
      <c r="N130" s="22"/>
      <c r="O130" s="32">
        <f t="shared" si="17"/>
        <v>9</v>
      </c>
      <c r="P130" s="39">
        <f t="shared" si="18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6.25" customHeight="1" thickBot="1" x14ac:dyDescent="0.3">
      <c r="A131" s="6"/>
      <c r="B131" s="11">
        <v>6</v>
      </c>
      <c r="C131" s="53" t="s">
        <v>50</v>
      </c>
      <c r="D131" s="54" t="s">
        <v>19</v>
      </c>
      <c r="E131" s="52">
        <f t="shared" si="20"/>
        <v>431.2</v>
      </c>
      <c r="F131" s="55">
        <v>33</v>
      </c>
      <c r="G131" s="57">
        <v>14229.6</v>
      </c>
      <c r="H131" s="1"/>
      <c r="I131" s="16">
        <f t="shared" si="14"/>
        <v>6</v>
      </c>
      <c r="J131" s="38" t="str">
        <f t="shared" si="7"/>
        <v>Зажимы натяжные болтовые, НБ 2-6</v>
      </c>
      <c r="K131" s="23"/>
      <c r="L131" s="32" t="str">
        <f t="shared" si="15"/>
        <v>шт</v>
      </c>
      <c r="M131" s="33">
        <f t="shared" si="16"/>
        <v>431.2</v>
      </c>
      <c r="N131" s="22"/>
      <c r="O131" s="32">
        <f t="shared" si="17"/>
        <v>33</v>
      </c>
      <c r="P131" s="39">
        <f t="shared" si="18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6.25" customHeight="1" thickBot="1" x14ac:dyDescent="0.3">
      <c r="A132" s="6"/>
      <c r="B132" s="26">
        <v>7</v>
      </c>
      <c r="C132" s="53" t="s">
        <v>56</v>
      </c>
      <c r="D132" s="54" t="s">
        <v>19</v>
      </c>
      <c r="E132" s="52">
        <f t="shared" si="20"/>
        <v>39.6</v>
      </c>
      <c r="F132" s="55">
        <v>173</v>
      </c>
      <c r="G132" s="57">
        <v>6850.8</v>
      </c>
      <c r="H132" s="1"/>
      <c r="I132" s="29">
        <f t="shared" si="14"/>
        <v>7</v>
      </c>
      <c r="J132" s="38" t="str">
        <f t="shared" si="7"/>
        <v>Зажимы соединительные плашечные, ПС-1-1</v>
      </c>
      <c r="K132" s="23"/>
      <c r="L132" s="32" t="str">
        <f t="shared" si="15"/>
        <v>шт</v>
      </c>
      <c r="M132" s="33">
        <f t="shared" si="16"/>
        <v>39.6</v>
      </c>
      <c r="N132" s="22"/>
      <c r="O132" s="32">
        <f t="shared" si="17"/>
        <v>173</v>
      </c>
      <c r="P132" s="39">
        <f t="shared" si="18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6.25" thickBot="1" x14ac:dyDescent="0.3">
      <c r="A133" s="6"/>
      <c r="B133" s="11">
        <v>8</v>
      </c>
      <c r="C133" s="53" t="s">
        <v>57</v>
      </c>
      <c r="D133" s="54" t="s">
        <v>19</v>
      </c>
      <c r="E133" s="52">
        <f t="shared" si="20"/>
        <v>19.799999999999997</v>
      </c>
      <c r="F133" s="55">
        <v>9</v>
      </c>
      <c r="G133" s="58">
        <v>178.2</v>
      </c>
      <c r="H133" s="1"/>
      <c r="I133" s="16">
        <f t="shared" si="14"/>
        <v>8</v>
      </c>
      <c r="J133" s="38" t="str">
        <f t="shared" si="7"/>
        <v>Зажимы соединительные плашечные, ПА-1-1</v>
      </c>
      <c r="K133" s="23"/>
      <c r="L133" s="32" t="str">
        <f t="shared" si="15"/>
        <v>шт</v>
      </c>
      <c r="M133" s="33">
        <f t="shared" si="16"/>
        <v>19.799999999999997</v>
      </c>
      <c r="N133" s="22"/>
      <c r="O133" s="32">
        <f t="shared" si="17"/>
        <v>9</v>
      </c>
      <c r="P133" s="39">
        <f t="shared" si="18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6.25" thickBot="1" x14ac:dyDescent="0.3">
      <c r="A134" s="6"/>
      <c r="B134" s="26">
        <v>9</v>
      </c>
      <c r="C134" s="53" t="s">
        <v>58</v>
      </c>
      <c r="D134" s="54" t="s">
        <v>19</v>
      </c>
      <c r="E134" s="52">
        <f t="shared" si="20"/>
        <v>42.9</v>
      </c>
      <c r="F134" s="55">
        <v>146</v>
      </c>
      <c r="G134" s="57">
        <v>6263.4</v>
      </c>
      <c r="H134" s="1"/>
      <c r="I134" s="29">
        <f t="shared" si="14"/>
        <v>9</v>
      </c>
      <c r="J134" s="38" t="str">
        <f t="shared" si="7"/>
        <v>Зажимы соединительные плашечные, ПА-2-2</v>
      </c>
      <c r="K134" s="23"/>
      <c r="L134" s="32" t="str">
        <f t="shared" si="15"/>
        <v>шт</v>
      </c>
      <c r="M134" s="33">
        <f t="shared" si="16"/>
        <v>42.9</v>
      </c>
      <c r="N134" s="22"/>
      <c r="O134" s="32">
        <f t="shared" si="17"/>
        <v>146</v>
      </c>
      <c r="P134" s="39">
        <f t="shared" si="18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6.25" thickBot="1" x14ac:dyDescent="0.3">
      <c r="A135" s="6"/>
      <c r="B135" s="11">
        <v>10</v>
      </c>
      <c r="C135" s="53" t="s">
        <v>59</v>
      </c>
      <c r="D135" s="54" t="s">
        <v>19</v>
      </c>
      <c r="E135" s="52">
        <f t="shared" si="20"/>
        <v>49.5</v>
      </c>
      <c r="F135" s="55">
        <v>121</v>
      </c>
      <c r="G135" s="57">
        <v>5989.5</v>
      </c>
      <c r="H135" s="1"/>
      <c r="I135" s="16">
        <f t="shared" si="14"/>
        <v>10</v>
      </c>
      <c r="J135" s="38" t="str">
        <f t="shared" si="7"/>
        <v>Зажимы соединительные плашечные, ПС-2-1</v>
      </c>
      <c r="K135" s="23"/>
      <c r="L135" s="32" t="str">
        <f t="shared" si="15"/>
        <v>шт</v>
      </c>
      <c r="M135" s="33">
        <f t="shared" si="16"/>
        <v>49.5</v>
      </c>
      <c r="N135" s="22"/>
      <c r="O135" s="32">
        <f t="shared" si="17"/>
        <v>121</v>
      </c>
      <c r="P135" s="39">
        <f t="shared" si="18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thickBot="1" x14ac:dyDescent="0.3">
      <c r="A136" s="6"/>
      <c r="B136" s="26">
        <v>11</v>
      </c>
      <c r="C136" s="53" t="s">
        <v>110</v>
      </c>
      <c r="D136" s="54" t="s">
        <v>19</v>
      </c>
      <c r="E136" s="52">
        <f t="shared" si="20"/>
        <v>80.3</v>
      </c>
      <c r="F136" s="55">
        <v>78</v>
      </c>
      <c r="G136" s="57">
        <v>6263.4</v>
      </c>
      <c r="H136" s="1"/>
      <c r="I136" s="29">
        <f t="shared" si="14"/>
        <v>11</v>
      </c>
      <c r="J136" s="38" t="str">
        <f t="shared" si="7"/>
        <v>Серьга, СРС-7-16</v>
      </c>
      <c r="K136" s="23"/>
      <c r="L136" s="32" t="str">
        <f t="shared" si="15"/>
        <v>шт</v>
      </c>
      <c r="M136" s="33">
        <f t="shared" si="16"/>
        <v>80.3</v>
      </c>
      <c r="N136" s="22"/>
      <c r="O136" s="32">
        <f t="shared" si="17"/>
        <v>78</v>
      </c>
      <c r="P136" s="39">
        <f t="shared" si="18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customHeight="1" thickBot="1" x14ac:dyDescent="0.3">
      <c r="A137" s="6"/>
      <c r="B137" s="11">
        <v>12</v>
      </c>
      <c r="C137" s="53" t="s">
        <v>62</v>
      </c>
      <c r="D137" s="54" t="s">
        <v>19</v>
      </c>
      <c r="E137" s="52">
        <f t="shared" si="20"/>
        <v>69.3</v>
      </c>
      <c r="F137" s="55">
        <v>23</v>
      </c>
      <c r="G137" s="57">
        <v>1593.9</v>
      </c>
      <c r="H137" s="1"/>
      <c r="I137" s="16">
        <f t="shared" si="14"/>
        <v>12</v>
      </c>
      <c r="J137" s="38" t="str">
        <f t="shared" si="7"/>
        <v>Серьга, СР-7-16</v>
      </c>
      <c r="K137" s="23"/>
      <c r="L137" s="32" t="str">
        <f t="shared" si="15"/>
        <v>шт</v>
      </c>
      <c r="M137" s="33">
        <f t="shared" si="16"/>
        <v>69.3</v>
      </c>
      <c r="N137" s="22"/>
      <c r="O137" s="32">
        <f t="shared" si="17"/>
        <v>23</v>
      </c>
      <c r="P137" s="39">
        <f t="shared" si="18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9" customHeight="1" thickBot="1" x14ac:dyDescent="0.3">
      <c r="A138" s="6"/>
      <c r="B138" s="26">
        <v>13</v>
      </c>
      <c r="C138" s="53" t="s">
        <v>63</v>
      </c>
      <c r="D138" s="54" t="s">
        <v>19</v>
      </c>
      <c r="E138" s="52">
        <f t="shared" si="20"/>
        <v>97.899999999999991</v>
      </c>
      <c r="F138" s="55">
        <v>48</v>
      </c>
      <c r="G138" s="57">
        <v>4699.2</v>
      </c>
      <c r="H138" s="1"/>
      <c r="I138" s="29">
        <f t="shared" si="14"/>
        <v>13</v>
      </c>
      <c r="J138" s="38" t="str">
        <f t="shared" si="7"/>
        <v>Скоба, СК-7-1А</v>
      </c>
      <c r="K138" s="23"/>
      <c r="L138" s="32" t="str">
        <f t="shared" si="15"/>
        <v>шт</v>
      </c>
      <c r="M138" s="33">
        <f t="shared" si="16"/>
        <v>97.899999999999991</v>
      </c>
      <c r="N138" s="22"/>
      <c r="O138" s="32">
        <f t="shared" si="17"/>
        <v>48</v>
      </c>
      <c r="P138" s="39">
        <f t="shared" si="18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thickBot="1" x14ac:dyDescent="0.3">
      <c r="A139" s="6"/>
      <c r="B139" s="11">
        <v>14</v>
      </c>
      <c r="C139" s="53" t="s">
        <v>91</v>
      </c>
      <c r="D139" s="54" t="s">
        <v>19</v>
      </c>
      <c r="E139" s="52">
        <f t="shared" si="20"/>
        <v>270.60000000000002</v>
      </c>
      <c r="F139" s="55">
        <v>286</v>
      </c>
      <c r="G139" s="57">
        <v>77391.600000000006</v>
      </c>
      <c r="H139" s="1"/>
      <c r="I139" s="16">
        <f t="shared" si="14"/>
        <v>14</v>
      </c>
      <c r="J139" s="38" t="str">
        <f t="shared" si="7"/>
        <v>Ушки двухлапчатые, У2-7-16</v>
      </c>
      <c r="K139" s="23"/>
      <c r="L139" s="32" t="str">
        <f t="shared" si="15"/>
        <v>шт</v>
      </c>
      <c r="M139" s="33">
        <f t="shared" si="16"/>
        <v>270.60000000000002</v>
      </c>
      <c r="N139" s="22"/>
      <c r="O139" s="32">
        <f t="shared" si="17"/>
        <v>286</v>
      </c>
      <c r="P139" s="39">
        <f t="shared" si="18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6.25" customHeight="1" thickBot="1" x14ac:dyDescent="0.3">
      <c r="A140" s="6"/>
      <c r="B140" s="26">
        <v>15</v>
      </c>
      <c r="C140" s="53" t="s">
        <v>109</v>
      </c>
      <c r="D140" s="54" t="s">
        <v>19</v>
      </c>
      <c r="E140" s="52">
        <f t="shared" si="20"/>
        <v>356.95000000000005</v>
      </c>
      <c r="F140" s="55">
        <v>9</v>
      </c>
      <c r="G140" s="57">
        <v>3212.55</v>
      </c>
      <c r="H140" s="1"/>
      <c r="I140" s="29">
        <f t="shared" si="14"/>
        <v>15</v>
      </c>
      <c r="J140" s="38" t="str">
        <f t="shared" si="7"/>
        <v>Ушки специальные, УС-7-16</v>
      </c>
      <c r="K140" s="23"/>
      <c r="L140" s="32" t="str">
        <f t="shared" si="15"/>
        <v>шт</v>
      </c>
      <c r="M140" s="33">
        <f t="shared" si="16"/>
        <v>356.95000000000005</v>
      </c>
      <c r="N140" s="22"/>
      <c r="O140" s="32">
        <f t="shared" si="17"/>
        <v>9</v>
      </c>
      <c r="P140" s="39">
        <f t="shared" si="18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6.25" customHeight="1" thickBot="1" x14ac:dyDescent="0.3">
      <c r="A141" s="6"/>
      <c r="B141" s="11">
        <v>16</v>
      </c>
      <c r="C141" s="53" t="s">
        <v>65</v>
      </c>
      <c r="D141" s="54" t="s">
        <v>19</v>
      </c>
      <c r="E141" s="52">
        <f t="shared" si="20"/>
        <v>189.20000000000002</v>
      </c>
      <c r="F141" s="55">
        <v>6</v>
      </c>
      <c r="G141" s="57">
        <v>1135.2</v>
      </c>
      <c r="H141" s="1"/>
      <c r="I141" s="16">
        <f t="shared" si="14"/>
        <v>16</v>
      </c>
      <c r="J141" s="38" t="str">
        <f t="shared" si="7"/>
        <v>Ушко однолапчатое, У1-7-16</v>
      </c>
      <c r="K141" s="23"/>
      <c r="L141" s="32" t="str">
        <f t="shared" si="15"/>
        <v>шт</v>
      </c>
      <c r="M141" s="33">
        <f t="shared" si="16"/>
        <v>189.20000000000002</v>
      </c>
      <c r="N141" s="22"/>
      <c r="O141" s="32">
        <f t="shared" si="17"/>
        <v>6</v>
      </c>
      <c r="P141" s="39">
        <f t="shared" si="18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thickBot="1" x14ac:dyDescent="0.3">
      <c r="A142" s="6"/>
      <c r="B142" s="105" t="s">
        <v>24</v>
      </c>
      <c r="C142" s="106"/>
      <c r="D142" s="106"/>
      <c r="E142" s="106"/>
      <c r="F142" s="107"/>
      <c r="G142" s="24">
        <f>SUM(G126:G141)</f>
        <v>270890.95</v>
      </c>
      <c r="H142" s="37"/>
      <c r="I142" s="90" t="s">
        <v>24</v>
      </c>
      <c r="J142" s="91"/>
      <c r="K142" s="91"/>
      <c r="L142" s="91"/>
      <c r="M142" s="91"/>
      <c r="N142" s="91"/>
      <c r="O142" s="92"/>
      <c r="P142" s="34">
        <f>SUM(P126:P141)</f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thickBot="1" x14ac:dyDescent="0.3">
      <c r="A143" s="6"/>
      <c r="B143" s="79" t="s">
        <v>27</v>
      </c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9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6.25" customHeight="1" thickBot="1" x14ac:dyDescent="0.3">
      <c r="A144" s="6"/>
      <c r="B144" s="26">
        <v>1</v>
      </c>
      <c r="C144" s="53" t="s">
        <v>116</v>
      </c>
      <c r="D144" s="54" t="s">
        <v>19</v>
      </c>
      <c r="E144" s="52">
        <f>G144/F144</f>
        <v>82.5</v>
      </c>
      <c r="F144" s="55">
        <v>40</v>
      </c>
      <c r="G144" s="57">
        <v>3300</v>
      </c>
      <c r="H144" s="1"/>
      <c r="I144" s="29">
        <v>1</v>
      </c>
      <c r="J144" s="38" t="str">
        <f t="shared" si="7"/>
        <v xml:space="preserve">Зажим соединительный плашечный, ПА-3-2 </v>
      </c>
      <c r="K144" s="31"/>
      <c r="L144" s="32" t="str">
        <f t="shared" si="15"/>
        <v>шт</v>
      </c>
      <c r="M144" s="33">
        <f t="shared" si="16"/>
        <v>82.5</v>
      </c>
      <c r="N144" s="28"/>
      <c r="O144" s="17">
        <f t="shared" si="17"/>
        <v>40</v>
      </c>
      <c r="P144" s="18">
        <f t="shared" si="18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6.25" thickBot="1" x14ac:dyDescent="0.3">
      <c r="A145" s="6"/>
      <c r="B145" s="26">
        <v>2</v>
      </c>
      <c r="C145" s="53" t="s">
        <v>111</v>
      </c>
      <c r="D145" s="54" t="s">
        <v>19</v>
      </c>
      <c r="E145" s="52">
        <f t="shared" ref="E145:E155" si="21">G145/F145</f>
        <v>113.3</v>
      </c>
      <c r="F145" s="55">
        <v>6</v>
      </c>
      <c r="G145" s="58">
        <v>679.8</v>
      </c>
      <c r="H145" s="1"/>
      <c r="I145" s="29">
        <v>2</v>
      </c>
      <c r="J145" s="38" t="str">
        <f t="shared" si="7"/>
        <v>Зажим аппаратный прессуемый, А2А-95-2</v>
      </c>
      <c r="K145" s="31"/>
      <c r="L145" s="32" t="str">
        <f t="shared" ref="L145:L155" si="22">D145</f>
        <v>шт</v>
      </c>
      <c r="M145" s="33">
        <f t="shared" si="16"/>
        <v>113.3</v>
      </c>
      <c r="N145" s="28"/>
      <c r="O145" s="17">
        <f t="shared" si="17"/>
        <v>6</v>
      </c>
      <c r="P145" s="18">
        <f t="shared" si="18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6.25" customHeight="1" thickBot="1" x14ac:dyDescent="0.3">
      <c r="A146" s="6"/>
      <c r="B146" s="26">
        <v>3</v>
      </c>
      <c r="C146" s="53" t="s">
        <v>112</v>
      </c>
      <c r="D146" s="54" t="s">
        <v>19</v>
      </c>
      <c r="E146" s="52">
        <f t="shared" si="21"/>
        <v>163.875</v>
      </c>
      <c r="F146" s="55">
        <v>12</v>
      </c>
      <c r="G146" s="57">
        <v>1966.5</v>
      </c>
      <c r="H146" s="1"/>
      <c r="I146" s="29">
        <v>3</v>
      </c>
      <c r="J146" s="38" t="str">
        <f t="shared" si="7"/>
        <v>Зажим аппаратный прессуемый, А4А-95Г-2</v>
      </c>
      <c r="K146" s="31"/>
      <c r="L146" s="32" t="str">
        <f t="shared" si="22"/>
        <v>шт</v>
      </c>
      <c r="M146" s="33">
        <f t="shared" si="16"/>
        <v>163.875</v>
      </c>
      <c r="N146" s="28"/>
      <c r="O146" s="17">
        <f t="shared" si="17"/>
        <v>12</v>
      </c>
      <c r="P146" s="18">
        <f t="shared" si="18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customHeight="1" thickBot="1" x14ac:dyDescent="0.3">
      <c r="A147" s="6"/>
      <c r="B147" s="26">
        <v>4</v>
      </c>
      <c r="C147" s="53" t="s">
        <v>101</v>
      </c>
      <c r="D147" s="54" t="s">
        <v>19</v>
      </c>
      <c r="E147" s="52">
        <f t="shared" si="21"/>
        <v>110</v>
      </c>
      <c r="F147" s="55">
        <v>89</v>
      </c>
      <c r="G147" s="57">
        <v>9790</v>
      </c>
      <c r="H147" s="1"/>
      <c r="I147" s="29">
        <v>4</v>
      </c>
      <c r="J147" s="38" t="str">
        <f t="shared" si="7"/>
        <v>Зажим аппаратный прессуемый, А2А-50-2</v>
      </c>
      <c r="K147" s="31"/>
      <c r="L147" s="32" t="str">
        <f t="shared" si="22"/>
        <v>шт</v>
      </c>
      <c r="M147" s="33">
        <f t="shared" si="16"/>
        <v>110</v>
      </c>
      <c r="N147" s="28"/>
      <c r="O147" s="17">
        <f t="shared" si="17"/>
        <v>89</v>
      </c>
      <c r="P147" s="18">
        <f t="shared" si="18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6.25" customHeight="1" thickBot="1" x14ac:dyDescent="0.3">
      <c r="A148" s="6"/>
      <c r="B148" s="26">
        <v>5</v>
      </c>
      <c r="C148" s="53" t="s">
        <v>113</v>
      </c>
      <c r="D148" s="54" t="s">
        <v>19</v>
      </c>
      <c r="E148" s="52">
        <f t="shared" si="21"/>
        <v>125.2415</v>
      </c>
      <c r="F148" s="55">
        <v>20</v>
      </c>
      <c r="G148" s="57">
        <v>2504.83</v>
      </c>
      <c r="H148" s="1"/>
      <c r="I148" s="29">
        <v>5</v>
      </c>
      <c r="J148" s="38" t="str">
        <f t="shared" si="7"/>
        <v xml:space="preserve">Зажим аппаратный прессуемый, А2А-35-2 </v>
      </c>
      <c r="K148" s="31"/>
      <c r="L148" s="32" t="str">
        <f t="shared" si="22"/>
        <v>шт</v>
      </c>
      <c r="M148" s="33">
        <f t="shared" si="16"/>
        <v>125.2415</v>
      </c>
      <c r="N148" s="28"/>
      <c r="O148" s="17">
        <f t="shared" si="17"/>
        <v>20</v>
      </c>
      <c r="P148" s="18">
        <f t="shared" si="18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6.25" customHeight="1" thickBot="1" x14ac:dyDescent="0.3">
      <c r="A149" s="6"/>
      <c r="B149" s="26">
        <v>6</v>
      </c>
      <c r="C149" s="53" t="s">
        <v>42</v>
      </c>
      <c r="D149" s="54" t="s">
        <v>19</v>
      </c>
      <c r="E149" s="52">
        <f t="shared" si="21"/>
        <v>239.79999999999998</v>
      </c>
      <c r="F149" s="55">
        <v>18</v>
      </c>
      <c r="G149" s="57">
        <v>4316.3999999999996</v>
      </c>
      <c r="H149" s="1"/>
      <c r="I149" s="29">
        <v>6</v>
      </c>
      <c r="J149" s="38" t="str">
        <f t="shared" si="7"/>
        <v>Зажим натяжной болтовой, НБ-2-6А</v>
      </c>
      <c r="K149" s="31"/>
      <c r="L149" s="32" t="str">
        <f t="shared" si="22"/>
        <v>шт</v>
      </c>
      <c r="M149" s="33">
        <f t="shared" si="16"/>
        <v>239.79999999999998</v>
      </c>
      <c r="N149" s="28"/>
      <c r="O149" s="17">
        <f t="shared" si="17"/>
        <v>18</v>
      </c>
      <c r="P149" s="18">
        <f t="shared" si="18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6.25" thickBot="1" x14ac:dyDescent="0.3">
      <c r="A150" s="6"/>
      <c r="B150" s="26">
        <v>7</v>
      </c>
      <c r="C150" s="53" t="s">
        <v>102</v>
      </c>
      <c r="D150" s="54" t="s">
        <v>19</v>
      </c>
      <c r="E150" s="52">
        <f t="shared" si="21"/>
        <v>977.9</v>
      </c>
      <c r="F150" s="55">
        <v>10</v>
      </c>
      <c r="G150" s="57">
        <v>9779</v>
      </c>
      <c r="H150" s="1"/>
      <c r="I150" s="29">
        <v>7</v>
      </c>
      <c r="J150" s="38" t="str">
        <f t="shared" si="7"/>
        <v>Зажим ремонтный спирального типа, РС-15,2-01</v>
      </c>
      <c r="K150" s="31"/>
      <c r="L150" s="32" t="str">
        <f t="shared" si="22"/>
        <v>шт</v>
      </c>
      <c r="M150" s="33">
        <f t="shared" si="16"/>
        <v>977.9</v>
      </c>
      <c r="N150" s="28"/>
      <c r="O150" s="17">
        <f t="shared" si="17"/>
        <v>10</v>
      </c>
      <c r="P150" s="18">
        <f t="shared" si="18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6.25" thickBot="1" x14ac:dyDescent="0.3">
      <c r="A151" s="6"/>
      <c r="B151" s="26">
        <v>8</v>
      </c>
      <c r="C151" s="53" t="s">
        <v>114</v>
      </c>
      <c r="D151" s="54" t="s">
        <v>19</v>
      </c>
      <c r="E151" s="52">
        <f t="shared" si="21"/>
        <v>957.81700000000001</v>
      </c>
      <c r="F151" s="55">
        <v>10</v>
      </c>
      <c r="G151" s="57">
        <v>9578.17</v>
      </c>
      <c r="H151" s="1"/>
      <c r="I151" s="29">
        <v>8</v>
      </c>
      <c r="J151" s="38" t="str">
        <f t="shared" si="7"/>
        <v>Зажим ремонтный спирального типа, РС-11,4-01</v>
      </c>
      <c r="K151" s="31"/>
      <c r="L151" s="32" t="str">
        <f t="shared" si="22"/>
        <v>шт</v>
      </c>
      <c r="M151" s="33">
        <f t="shared" si="16"/>
        <v>957.81700000000001</v>
      </c>
      <c r="N151" s="28"/>
      <c r="O151" s="17">
        <f t="shared" si="17"/>
        <v>10</v>
      </c>
      <c r="P151" s="18">
        <f t="shared" si="18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customHeight="1" thickBot="1" x14ac:dyDescent="0.3">
      <c r="A152" s="6"/>
      <c r="B152" s="26">
        <v>9</v>
      </c>
      <c r="C152" s="53" t="s">
        <v>115</v>
      </c>
      <c r="D152" s="54" t="s">
        <v>19</v>
      </c>
      <c r="E152" s="52">
        <f t="shared" si="21"/>
        <v>588.78399999999999</v>
      </c>
      <c r="F152" s="55">
        <v>5</v>
      </c>
      <c r="G152" s="57">
        <v>2943.92</v>
      </c>
      <c r="H152" s="1"/>
      <c r="I152" s="29">
        <v>9</v>
      </c>
      <c r="J152" s="38" t="str">
        <f t="shared" si="7"/>
        <v>Зажим соеденительный шлейфовый спиральный, ШС-11,4-01</v>
      </c>
      <c r="K152" s="31"/>
      <c r="L152" s="32" t="str">
        <f t="shared" si="22"/>
        <v>шт</v>
      </c>
      <c r="M152" s="33">
        <f t="shared" si="16"/>
        <v>588.78399999999999</v>
      </c>
      <c r="N152" s="28"/>
      <c r="O152" s="17">
        <f t="shared" si="17"/>
        <v>5</v>
      </c>
      <c r="P152" s="18">
        <f t="shared" si="18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6.25" thickBot="1" x14ac:dyDescent="0.3">
      <c r="A153" s="6"/>
      <c r="B153" s="26">
        <v>10</v>
      </c>
      <c r="C153" s="53" t="s">
        <v>51</v>
      </c>
      <c r="D153" s="54" t="s">
        <v>19</v>
      </c>
      <c r="E153" s="52">
        <f t="shared" si="21"/>
        <v>261.8</v>
      </c>
      <c r="F153" s="55">
        <v>12</v>
      </c>
      <c r="G153" s="57">
        <v>3141.6</v>
      </c>
      <c r="H153" s="1"/>
      <c r="I153" s="29">
        <v>10</v>
      </c>
      <c r="J153" s="38" t="str">
        <f t="shared" si="7"/>
        <v xml:space="preserve">Зажимы натяжные клиновые коушные, НКК-1-1Б </v>
      </c>
      <c r="K153" s="31"/>
      <c r="L153" s="32" t="str">
        <f t="shared" si="22"/>
        <v>шт</v>
      </c>
      <c r="M153" s="33">
        <f t="shared" si="16"/>
        <v>261.8</v>
      </c>
      <c r="N153" s="28"/>
      <c r="O153" s="17">
        <f t="shared" si="17"/>
        <v>12</v>
      </c>
      <c r="P153" s="18">
        <f t="shared" si="18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thickBot="1" x14ac:dyDescent="0.3">
      <c r="A154" s="6"/>
      <c r="B154" s="26">
        <v>11</v>
      </c>
      <c r="C154" s="53" t="s">
        <v>56</v>
      </c>
      <c r="D154" s="54" t="s">
        <v>19</v>
      </c>
      <c r="E154" s="52">
        <f t="shared" si="21"/>
        <v>39.6</v>
      </c>
      <c r="F154" s="55">
        <v>21</v>
      </c>
      <c r="G154" s="58">
        <v>831.6</v>
      </c>
      <c r="H154" s="1"/>
      <c r="I154" s="29">
        <v>11</v>
      </c>
      <c r="J154" s="38" t="str">
        <f t="shared" si="7"/>
        <v>Зажимы соединительные плашечные, ПС-1-1</v>
      </c>
      <c r="K154" s="31"/>
      <c r="L154" s="32" t="str">
        <f t="shared" si="22"/>
        <v>шт</v>
      </c>
      <c r="M154" s="33">
        <f t="shared" si="16"/>
        <v>39.6</v>
      </c>
      <c r="N154" s="28"/>
      <c r="O154" s="17">
        <f t="shared" si="17"/>
        <v>21</v>
      </c>
      <c r="P154" s="18">
        <f t="shared" si="18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6.25" customHeight="1" thickBot="1" x14ac:dyDescent="0.3">
      <c r="A155" s="6"/>
      <c r="B155" s="26">
        <v>12</v>
      </c>
      <c r="C155" s="53" t="s">
        <v>58</v>
      </c>
      <c r="D155" s="54" t="s">
        <v>19</v>
      </c>
      <c r="E155" s="52">
        <f t="shared" si="21"/>
        <v>42.9</v>
      </c>
      <c r="F155" s="55">
        <v>30</v>
      </c>
      <c r="G155" s="57">
        <v>1287</v>
      </c>
      <c r="H155" s="1"/>
      <c r="I155" s="29">
        <v>12</v>
      </c>
      <c r="J155" s="38" t="str">
        <f t="shared" si="7"/>
        <v>Зажимы соединительные плашечные, ПА-2-2</v>
      </c>
      <c r="K155" s="31"/>
      <c r="L155" s="32" t="str">
        <f t="shared" si="22"/>
        <v>шт</v>
      </c>
      <c r="M155" s="33">
        <f t="shared" si="16"/>
        <v>42.9</v>
      </c>
      <c r="N155" s="28"/>
      <c r="O155" s="17">
        <f t="shared" si="17"/>
        <v>30</v>
      </c>
      <c r="P155" s="18">
        <f t="shared" si="18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thickBot="1" x14ac:dyDescent="0.3">
      <c r="A156" s="6"/>
      <c r="B156" s="110" t="s">
        <v>28</v>
      </c>
      <c r="C156" s="111"/>
      <c r="D156" s="111"/>
      <c r="E156" s="111"/>
      <c r="F156" s="112"/>
      <c r="G156" s="24">
        <f>SUM(G144:G155)</f>
        <v>50118.819999999992</v>
      </c>
      <c r="H156" s="37"/>
      <c r="I156" s="113" t="s">
        <v>28</v>
      </c>
      <c r="J156" s="114"/>
      <c r="K156" s="114"/>
      <c r="L156" s="114"/>
      <c r="M156" s="114"/>
      <c r="N156" s="114"/>
      <c r="O156" s="115"/>
      <c r="P156" s="34">
        <f>SUM(P144:P155)</f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thickBot="1" x14ac:dyDescent="0.3">
      <c r="A157" s="6"/>
      <c r="B157" s="79" t="s">
        <v>29</v>
      </c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6.25" customHeight="1" thickBot="1" x14ac:dyDescent="0.3">
      <c r="A158" s="6"/>
      <c r="B158" s="47">
        <v>1</v>
      </c>
      <c r="C158" s="59" t="s">
        <v>67</v>
      </c>
      <c r="D158" s="54" t="s">
        <v>19</v>
      </c>
      <c r="E158" s="52">
        <f>G158/F158</f>
        <v>71.5</v>
      </c>
      <c r="F158" s="55">
        <v>3</v>
      </c>
      <c r="G158" s="58">
        <v>214.5</v>
      </c>
      <c r="H158" s="40"/>
      <c r="I158" s="16">
        <v>1</v>
      </c>
      <c r="J158" s="44" t="str">
        <f t="shared" si="7"/>
        <v>Вязка спиральная, ПВС 35/50-10</v>
      </c>
      <c r="K158" s="42"/>
      <c r="L158" s="45" t="str">
        <f t="shared" si="15"/>
        <v>шт</v>
      </c>
      <c r="M158" s="46">
        <f t="shared" si="16"/>
        <v>71.5</v>
      </c>
      <c r="N158" s="42"/>
      <c r="O158" s="45">
        <f t="shared" si="17"/>
        <v>3</v>
      </c>
      <c r="P158" s="46">
        <f t="shared" si="18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thickBot="1" x14ac:dyDescent="0.3">
      <c r="A159" s="6"/>
      <c r="B159" s="47">
        <v>2</v>
      </c>
      <c r="C159" s="59" t="s">
        <v>68</v>
      </c>
      <c r="D159" s="54" t="s">
        <v>19</v>
      </c>
      <c r="E159" s="52">
        <f t="shared" ref="E159:E193" si="23">G159/F159</f>
        <v>532.58333333333337</v>
      </c>
      <c r="F159" s="55">
        <v>138</v>
      </c>
      <c r="G159" s="57">
        <v>73496.5</v>
      </c>
      <c r="H159" s="40"/>
      <c r="I159" s="43">
        <v>2</v>
      </c>
      <c r="J159" s="44" t="str">
        <f t="shared" si="7"/>
        <v>Вязка спиральная, ВС 70/95,2</v>
      </c>
      <c r="K159" s="42"/>
      <c r="L159" s="45" t="str">
        <f t="shared" si="15"/>
        <v>шт</v>
      </c>
      <c r="M159" s="46">
        <f t="shared" si="16"/>
        <v>532.58333333333337</v>
      </c>
      <c r="N159" s="42"/>
      <c r="O159" s="45">
        <f t="shared" si="17"/>
        <v>138</v>
      </c>
      <c r="P159" s="46">
        <f t="shared" si="18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6.25" thickBot="1" x14ac:dyDescent="0.3">
      <c r="A160" s="6"/>
      <c r="B160" s="47">
        <v>3</v>
      </c>
      <c r="C160" s="59" t="s">
        <v>118</v>
      </c>
      <c r="D160" s="54" t="s">
        <v>19</v>
      </c>
      <c r="E160" s="52">
        <f t="shared" si="23"/>
        <v>994.4</v>
      </c>
      <c r="F160" s="55">
        <v>12</v>
      </c>
      <c r="G160" s="57">
        <v>11932.8</v>
      </c>
      <c r="H160" s="40"/>
      <c r="I160" s="16">
        <v>3</v>
      </c>
      <c r="J160" s="44" t="str">
        <f t="shared" si="7"/>
        <v>Гаситель вибрации, ГВП-1,6-11-400</v>
      </c>
      <c r="K160" s="42"/>
      <c r="L160" s="45" t="str">
        <f t="shared" si="15"/>
        <v>шт</v>
      </c>
      <c r="M160" s="46">
        <f t="shared" si="16"/>
        <v>994.4</v>
      </c>
      <c r="N160" s="42"/>
      <c r="O160" s="45">
        <f t="shared" si="17"/>
        <v>12</v>
      </c>
      <c r="P160" s="46">
        <f t="shared" si="18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6.25" thickBot="1" x14ac:dyDescent="0.3">
      <c r="A161" s="6"/>
      <c r="B161" s="47">
        <v>4</v>
      </c>
      <c r="C161" s="59" t="s">
        <v>34</v>
      </c>
      <c r="D161" s="54" t="s">
        <v>19</v>
      </c>
      <c r="E161" s="52">
        <f t="shared" si="23"/>
        <v>82.5</v>
      </c>
      <c r="F161" s="55">
        <v>62</v>
      </c>
      <c r="G161" s="57">
        <v>5115</v>
      </c>
      <c r="H161" s="40"/>
      <c r="I161" s="43">
        <v>4</v>
      </c>
      <c r="J161" s="44" t="str">
        <f t="shared" ref="J161:J193" si="24">C161</f>
        <v xml:space="preserve">Зажим  соединительный плашечный, ПА-3-2 </v>
      </c>
      <c r="K161" s="42"/>
      <c r="L161" s="45" t="str">
        <f t="shared" si="15"/>
        <v>шт</v>
      </c>
      <c r="M161" s="46">
        <f t="shared" si="16"/>
        <v>82.5</v>
      </c>
      <c r="N161" s="42"/>
      <c r="O161" s="45">
        <f t="shared" si="17"/>
        <v>62</v>
      </c>
      <c r="P161" s="46">
        <f t="shared" si="18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6.25" thickBot="1" x14ac:dyDescent="0.3">
      <c r="A162" s="6"/>
      <c r="B162" s="47">
        <v>5</v>
      </c>
      <c r="C162" s="59" t="s">
        <v>36</v>
      </c>
      <c r="D162" s="54" t="s">
        <v>19</v>
      </c>
      <c r="E162" s="52">
        <f t="shared" si="23"/>
        <v>123.2</v>
      </c>
      <c r="F162" s="55">
        <v>6</v>
      </c>
      <c r="G162" s="58">
        <v>739.2</v>
      </c>
      <c r="H162" s="40"/>
      <c r="I162" s="16">
        <v>5</v>
      </c>
      <c r="J162" s="44" t="str">
        <f t="shared" si="24"/>
        <v>Зажим аппаратный прессуемый, А2А-120-2</v>
      </c>
      <c r="K162" s="42"/>
      <c r="L162" s="45" t="str">
        <f t="shared" si="15"/>
        <v>шт</v>
      </c>
      <c r="M162" s="46">
        <f t="shared" si="16"/>
        <v>123.2</v>
      </c>
      <c r="N162" s="42"/>
      <c r="O162" s="45">
        <f t="shared" si="17"/>
        <v>6</v>
      </c>
      <c r="P162" s="46">
        <f t="shared" si="18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6.25" thickBot="1" x14ac:dyDescent="0.3">
      <c r="A163" s="6"/>
      <c r="B163" s="47">
        <v>6</v>
      </c>
      <c r="C163" s="59" t="s">
        <v>111</v>
      </c>
      <c r="D163" s="54" t="s">
        <v>19</v>
      </c>
      <c r="E163" s="52">
        <f t="shared" si="23"/>
        <v>113.30000000000001</v>
      </c>
      <c r="F163" s="55">
        <v>21</v>
      </c>
      <c r="G163" s="57">
        <v>2379.3000000000002</v>
      </c>
      <c r="H163" s="40"/>
      <c r="I163" s="43">
        <v>6</v>
      </c>
      <c r="J163" s="44" t="str">
        <f t="shared" si="24"/>
        <v>Зажим аппаратный прессуемый, А2А-95-2</v>
      </c>
      <c r="K163" s="42"/>
      <c r="L163" s="45" t="str">
        <f t="shared" si="15"/>
        <v>шт</v>
      </c>
      <c r="M163" s="46">
        <f t="shared" si="16"/>
        <v>113.30000000000001</v>
      </c>
      <c r="N163" s="42"/>
      <c r="O163" s="45">
        <f t="shared" si="17"/>
        <v>21</v>
      </c>
      <c r="P163" s="46">
        <f t="shared" si="18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6.25" thickBot="1" x14ac:dyDescent="0.3">
      <c r="A164" s="6"/>
      <c r="B164" s="47">
        <v>7</v>
      </c>
      <c r="C164" s="59" t="s">
        <v>101</v>
      </c>
      <c r="D164" s="54" t="s">
        <v>19</v>
      </c>
      <c r="E164" s="52">
        <f t="shared" si="23"/>
        <v>110</v>
      </c>
      <c r="F164" s="55">
        <v>15</v>
      </c>
      <c r="G164" s="57">
        <v>1650</v>
      </c>
      <c r="H164" s="40"/>
      <c r="I164" s="16">
        <v>7</v>
      </c>
      <c r="J164" s="44" t="str">
        <f t="shared" si="24"/>
        <v>Зажим аппаратный прессуемый, А2А-50-2</v>
      </c>
      <c r="K164" s="42"/>
      <c r="L164" s="45" t="str">
        <f t="shared" si="15"/>
        <v>шт</v>
      </c>
      <c r="M164" s="46">
        <f t="shared" si="16"/>
        <v>110</v>
      </c>
      <c r="N164" s="42"/>
      <c r="O164" s="45">
        <f t="shared" si="17"/>
        <v>15</v>
      </c>
      <c r="P164" s="46">
        <f t="shared" si="18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6.25" thickBot="1" x14ac:dyDescent="0.3">
      <c r="A165" s="6"/>
      <c r="B165" s="47">
        <v>8</v>
      </c>
      <c r="C165" s="59" t="s">
        <v>113</v>
      </c>
      <c r="D165" s="54" t="s">
        <v>19</v>
      </c>
      <c r="E165" s="52">
        <f t="shared" si="23"/>
        <v>125.24166666666667</v>
      </c>
      <c r="F165" s="55">
        <v>6</v>
      </c>
      <c r="G165" s="58">
        <v>751.45</v>
      </c>
      <c r="H165" s="40"/>
      <c r="I165" s="43">
        <v>8</v>
      </c>
      <c r="J165" s="44" t="str">
        <f t="shared" si="24"/>
        <v xml:space="preserve">Зажим аппаратный прессуемый, А2А-35-2 </v>
      </c>
      <c r="K165" s="42"/>
      <c r="L165" s="45" t="str">
        <f t="shared" si="15"/>
        <v>шт</v>
      </c>
      <c r="M165" s="46">
        <f t="shared" si="16"/>
        <v>125.24166666666667</v>
      </c>
      <c r="N165" s="42"/>
      <c r="O165" s="45">
        <f t="shared" si="17"/>
        <v>6</v>
      </c>
      <c r="P165" s="46">
        <f t="shared" si="18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6.25" thickBot="1" x14ac:dyDescent="0.3">
      <c r="A166" s="6"/>
      <c r="B166" s="47">
        <v>9</v>
      </c>
      <c r="C166" s="59" t="s">
        <v>42</v>
      </c>
      <c r="D166" s="54" t="s">
        <v>19</v>
      </c>
      <c r="E166" s="52">
        <f t="shared" si="23"/>
        <v>239.79999999999998</v>
      </c>
      <c r="F166" s="55">
        <v>24</v>
      </c>
      <c r="G166" s="57">
        <v>5755.2</v>
      </c>
      <c r="H166" s="40"/>
      <c r="I166" s="16">
        <v>9</v>
      </c>
      <c r="J166" s="44" t="str">
        <f t="shared" si="24"/>
        <v>Зажим натяжной болтовой, НБ-2-6А</v>
      </c>
      <c r="K166" s="42"/>
      <c r="L166" s="45" t="str">
        <f t="shared" si="15"/>
        <v>шт</v>
      </c>
      <c r="M166" s="46">
        <f t="shared" si="16"/>
        <v>239.79999999999998</v>
      </c>
      <c r="N166" s="42"/>
      <c r="O166" s="45">
        <f t="shared" si="17"/>
        <v>24</v>
      </c>
      <c r="P166" s="46">
        <f t="shared" si="18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6.25" thickBot="1" x14ac:dyDescent="0.3">
      <c r="A167" s="6"/>
      <c r="B167" s="47">
        <v>10</v>
      </c>
      <c r="C167" s="59" t="s">
        <v>74</v>
      </c>
      <c r="D167" s="54" t="s">
        <v>19</v>
      </c>
      <c r="E167" s="52">
        <f t="shared" si="23"/>
        <v>771.1</v>
      </c>
      <c r="F167" s="55">
        <v>12</v>
      </c>
      <c r="G167" s="57">
        <v>9253.2000000000007</v>
      </c>
      <c r="H167" s="40"/>
      <c r="I167" s="43">
        <v>10</v>
      </c>
      <c r="J167" s="44" t="str">
        <f t="shared" si="24"/>
        <v>Зажим натяжной болтовой, НБ-3-6Б</v>
      </c>
      <c r="K167" s="42"/>
      <c r="L167" s="45" t="str">
        <f t="shared" si="15"/>
        <v>шт</v>
      </c>
      <c r="M167" s="46">
        <f t="shared" si="16"/>
        <v>771.1</v>
      </c>
      <c r="N167" s="42"/>
      <c r="O167" s="45">
        <f t="shared" si="17"/>
        <v>12</v>
      </c>
      <c r="P167" s="46">
        <f t="shared" si="18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6.25" thickBot="1" x14ac:dyDescent="0.3">
      <c r="A168" s="6"/>
      <c r="B168" s="47">
        <v>11</v>
      </c>
      <c r="C168" s="59" t="s">
        <v>45</v>
      </c>
      <c r="D168" s="54" t="s">
        <v>19</v>
      </c>
      <c r="E168" s="52">
        <f t="shared" si="23"/>
        <v>75.775111111111116</v>
      </c>
      <c r="F168" s="55">
        <v>45</v>
      </c>
      <c r="G168" s="57">
        <v>3409.88</v>
      </c>
      <c r="H168" s="40"/>
      <c r="I168" s="16">
        <v>11</v>
      </c>
      <c r="J168" s="44" t="str">
        <f t="shared" si="24"/>
        <v xml:space="preserve">Зажим соединительный плашечный, ПА 3-2А </v>
      </c>
      <c r="K168" s="42"/>
      <c r="L168" s="45" t="str">
        <f t="shared" si="15"/>
        <v>шт</v>
      </c>
      <c r="M168" s="46">
        <f t="shared" si="16"/>
        <v>75.775111111111116</v>
      </c>
      <c r="N168" s="42"/>
      <c r="O168" s="45">
        <f t="shared" si="17"/>
        <v>45</v>
      </c>
      <c r="P168" s="46">
        <f t="shared" si="18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6.25" thickBot="1" x14ac:dyDescent="0.3">
      <c r="A169" s="6"/>
      <c r="B169" s="47">
        <v>12</v>
      </c>
      <c r="C169" s="59" t="s">
        <v>50</v>
      </c>
      <c r="D169" s="54" t="s">
        <v>19</v>
      </c>
      <c r="E169" s="52">
        <f t="shared" si="23"/>
        <v>431.2</v>
      </c>
      <c r="F169" s="55">
        <v>205</v>
      </c>
      <c r="G169" s="57">
        <v>88396</v>
      </c>
      <c r="H169" s="40"/>
      <c r="I169" s="43">
        <v>12</v>
      </c>
      <c r="J169" s="44" t="str">
        <f t="shared" si="24"/>
        <v>Зажимы натяжные болтовые, НБ 2-6</v>
      </c>
      <c r="K169" s="42"/>
      <c r="L169" s="45" t="str">
        <f t="shared" si="15"/>
        <v>шт</v>
      </c>
      <c r="M169" s="46">
        <f t="shared" si="16"/>
        <v>431.2</v>
      </c>
      <c r="N169" s="42"/>
      <c r="O169" s="45">
        <f t="shared" si="17"/>
        <v>205</v>
      </c>
      <c r="P169" s="46">
        <f t="shared" si="18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6.25" thickBot="1" x14ac:dyDescent="0.3">
      <c r="A170" s="6"/>
      <c r="B170" s="47">
        <v>13</v>
      </c>
      <c r="C170" s="59" t="s">
        <v>119</v>
      </c>
      <c r="D170" s="54" t="s">
        <v>19</v>
      </c>
      <c r="E170" s="52">
        <f t="shared" si="23"/>
        <v>404.97500000000002</v>
      </c>
      <c r="F170" s="55">
        <v>8</v>
      </c>
      <c r="G170" s="57">
        <v>3239.8</v>
      </c>
      <c r="H170" s="40"/>
      <c r="I170" s="16">
        <v>13</v>
      </c>
      <c r="J170" s="44" t="str">
        <f t="shared" si="24"/>
        <v>Зажимы натяжные клиновые , НК-1-1 кл №2</v>
      </c>
      <c r="K170" s="42"/>
      <c r="L170" s="45" t="str">
        <f t="shared" si="15"/>
        <v>шт</v>
      </c>
      <c r="M170" s="46">
        <f t="shared" si="16"/>
        <v>404.97500000000002</v>
      </c>
      <c r="N170" s="42"/>
      <c r="O170" s="45">
        <f t="shared" si="17"/>
        <v>8</v>
      </c>
      <c r="P170" s="46">
        <f t="shared" si="18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6.25" thickBot="1" x14ac:dyDescent="0.3">
      <c r="A171" s="6"/>
      <c r="B171" s="47">
        <v>14</v>
      </c>
      <c r="C171" s="59" t="s">
        <v>51</v>
      </c>
      <c r="D171" s="54" t="s">
        <v>19</v>
      </c>
      <c r="E171" s="52">
        <f t="shared" si="23"/>
        <v>261.8</v>
      </c>
      <c r="F171" s="55">
        <v>16</v>
      </c>
      <c r="G171" s="57">
        <v>4188.8</v>
      </c>
      <c r="H171" s="40"/>
      <c r="I171" s="43">
        <v>14</v>
      </c>
      <c r="J171" s="44" t="str">
        <f t="shared" si="24"/>
        <v xml:space="preserve">Зажимы натяжные клиновые коушные, НКК-1-1Б </v>
      </c>
      <c r="K171" s="42"/>
      <c r="L171" s="45" t="str">
        <f t="shared" si="15"/>
        <v>шт</v>
      </c>
      <c r="M171" s="46">
        <f t="shared" si="16"/>
        <v>261.8</v>
      </c>
      <c r="N171" s="42"/>
      <c r="O171" s="45">
        <f t="shared" si="17"/>
        <v>16</v>
      </c>
      <c r="P171" s="46">
        <f t="shared" si="18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6.25" thickBot="1" x14ac:dyDescent="0.3">
      <c r="A172" s="6"/>
      <c r="B172" s="47">
        <v>15</v>
      </c>
      <c r="C172" s="59" t="s">
        <v>77</v>
      </c>
      <c r="D172" s="54" t="s">
        <v>19</v>
      </c>
      <c r="E172" s="52">
        <f t="shared" si="23"/>
        <v>232.1</v>
      </c>
      <c r="F172" s="55">
        <v>824</v>
      </c>
      <c r="G172" s="57">
        <v>191250.4</v>
      </c>
      <c r="H172" s="40"/>
      <c r="I172" s="16">
        <v>15</v>
      </c>
      <c r="J172" s="44" t="str">
        <f t="shared" si="24"/>
        <v>Зажимы поддерживающие глухие, ПГН-3-5</v>
      </c>
      <c r="K172" s="42"/>
      <c r="L172" s="45" t="str">
        <f t="shared" si="15"/>
        <v>шт</v>
      </c>
      <c r="M172" s="46">
        <f t="shared" si="16"/>
        <v>232.1</v>
      </c>
      <c r="N172" s="42"/>
      <c r="O172" s="45">
        <f t="shared" si="17"/>
        <v>824</v>
      </c>
      <c r="P172" s="46">
        <f t="shared" si="18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6.25" thickBot="1" x14ac:dyDescent="0.3">
      <c r="A173" s="6"/>
      <c r="B173" s="47">
        <v>16</v>
      </c>
      <c r="C173" s="59" t="s">
        <v>78</v>
      </c>
      <c r="D173" s="54" t="s">
        <v>19</v>
      </c>
      <c r="E173" s="52">
        <f t="shared" si="23"/>
        <v>196.9</v>
      </c>
      <c r="F173" s="55">
        <v>14</v>
      </c>
      <c r="G173" s="57">
        <v>2756.6</v>
      </c>
      <c r="H173" s="40"/>
      <c r="I173" s="43">
        <v>16</v>
      </c>
      <c r="J173" s="44" t="str">
        <f t="shared" si="24"/>
        <v>Зажимы поддерживающие глухие, ПГН-2-6</v>
      </c>
      <c r="K173" s="42"/>
      <c r="L173" s="45" t="str">
        <f t="shared" si="15"/>
        <v>шт</v>
      </c>
      <c r="M173" s="46">
        <f t="shared" si="16"/>
        <v>196.9</v>
      </c>
      <c r="N173" s="42"/>
      <c r="O173" s="45">
        <f t="shared" si="17"/>
        <v>14</v>
      </c>
      <c r="P173" s="46">
        <f t="shared" si="18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6.25" thickBot="1" x14ac:dyDescent="0.3">
      <c r="A174" s="6"/>
      <c r="B174" s="47">
        <v>17</v>
      </c>
      <c r="C174" s="59" t="s">
        <v>120</v>
      </c>
      <c r="D174" s="54" t="s">
        <v>19</v>
      </c>
      <c r="E174" s="52">
        <f t="shared" si="23"/>
        <v>470.8</v>
      </c>
      <c r="F174" s="55">
        <v>6</v>
      </c>
      <c r="G174" s="57">
        <v>2824.8</v>
      </c>
      <c r="H174" s="40"/>
      <c r="I174" s="16">
        <v>17</v>
      </c>
      <c r="J174" s="44" t="str">
        <f t="shared" si="24"/>
        <v>Зажимы соединительные овальные, СОАС-185-3</v>
      </c>
      <c r="K174" s="42"/>
      <c r="L174" s="45" t="str">
        <f t="shared" si="15"/>
        <v>шт</v>
      </c>
      <c r="M174" s="46">
        <f t="shared" si="16"/>
        <v>470.8</v>
      </c>
      <c r="N174" s="42"/>
      <c r="O174" s="45">
        <f t="shared" si="17"/>
        <v>6</v>
      </c>
      <c r="P174" s="46">
        <f t="shared" si="18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6.25" thickBot="1" x14ac:dyDescent="0.3">
      <c r="A175" s="6"/>
      <c r="B175" s="47">
        <v>18</v>
      </c>
      <c r="C175" s="59" t="s">
        <v>53</v>
      </c>
      <c r="D175" s="54" t="s">
        <v>19</v>
      </c>
      <c r="E175" s="52">
        <f t="shared" si="23"/>
        <v>149.6</v>
      </c>
      <c r="F175" s="55">
        <v>80</v>
      </c>
      <c r="G175" s="57">
        <v>11968</v>
      </c>
      <c r="H175" s="40"/>
      <c r="I175" s="43">
        <v>18</v>
      </c>
      <c r="J175" s="44" t="str">
        <f t="shared" si="24"/>
        <v>Зажимы соединительные овальные, СОАС-95-3</v>
      </c>
      <c r="K175" s="42"/>
      <c r="L175" s="45" t="str">
        <f t="shared" si="15"/>
        <v>шт</v>
      </c>
      <c r="M175" s="46">
        <f t="shared" si="16"/>
        <v>149.6</v>
      </c>
      <c r="N175" s="42"/>
      <c r="O175" s="45">
        <f t="shared" si="17"/>
        <v>80</v>
      </c>
      <c r="P175" s="46">
        <f t="shared" si="18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6.25" thickBot="1" x14ac:dyDescent="0.3">
      <c r="A176" s="6"/>
      <c r="B176" s="47">
        <v>19</v>
      </c>
      <c r="C176" s="59" t="s">
        <v>54</v>
      </c>
      <c r="D176" s="54" t="s">
        <v>19</v>
      </c>
      <c r="E176" s="52">
        <f t="shared" si="23"/>
        <v>90.2</v>
      </c>
      <c r="F176" s="55">
        <v>64</v>
      </c>
      <c r="G176" s="57">
        <v>5772.8</v>
      </c>
      <c r="H176" s="40"/>
      <c r="I176" s="16">
        <v>19</v>
      </c>
      <c r="J176" s="44" t="str">
        <f t="shared" si="24"/>
        <v>Зажимы соединительные овальные, СОАС-70-3</v>
      </c>
      <c r="K176" s="42"/>
      <c r="L176" s="45" t="str">
        <f t="shared" si="15"/>
        <v>шт</v>
      </c>
      <c r="M176" s="46">
        <f t="shared" si="16"/>
        <v>90.2</v>
      </c>
      <c r="N176" s="42"/>
      <c r="O176" s="45">
        <f t="shared" si="17"/>
        <v>64</v>
      </c>
      <c r="P176" s="46">
        <f t="shared" si="18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6.25" thickBot="1" x14ac:dyDescent="0.3">
      <c r="A177" s="6"/>
      <c r="B177" s="47">
        <v>20</v>
      </c>
      <c r="C177" s="59" t="s">
        <v>55</v>
      </c>
      <c r="D177" s="54" t="s">
        <v>19</v>
      </c>
      <c r="E177" s="52">
        <f t="shared" si="23"/>
        <v>60.5</v>
      </c>
      <c r="F177" s="55">
        <v>44</v>
      </c>
      <c r="G177" s="57">
        <v>2662</v>
      </c>
      <c r="H177" s="40"/>
      <c r="I177" s="43">
        <v>20</v>
      </c>
      <c r="J177" s="44" t="str">
        <f t="shared" si="24"/>
        <v>Зажимы соединительные овальные, СОАС-50-3</v>
      </c>
      <c r="K177" s="42"/>
      <c r="L177" s="45" t="str">
        <f t="shared" si="15"/>
        <v>шт</v>
      </c>
      <c r="M177" s="46">
        <f t="shared" si="16"/>
        <v>60.5</v>
      </c>
      <c r="N177" s="42"/>
      <c r="O177" s="45">
        <f t="shared" si="17"/>
        <v>44</v>
      </c>
      <c r="P177" s="46">
        <f t="shared" si="18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6.25" thickBot="1" x14ac:dyDescent="0.3">
      <c r="A178" s="6"/>
      <c r="B178" s="47">
        <v>21</v>
      </c>
      <c r="C178" s="59" t="s">
        <v>121</v>
      </c>
      <c r="D178" s="54" t="s">
        <v>19</v>
      </c>
      <c r="E178" s="52">
        <f t="shared" si="23"/>
        <v>322.50749999999999</v>
      </c>
      <c r="F178" s="55">
        <v>12</v>
      </c>
      <c r="G178" s="57">
        <v>3870.09</v>
      </c>
      <c r="H178" s="40"/>
      <c r="I178" s="16">
        <v>21</v>
      </c>
      <c r="J178" s="44" t="str">
        <f t="shared" si="24"/>
        <v>Зажимы соединительные овальные, СОАС 25-3</v>
      </c>
      <c r="K178" s="42"/>
      <c r="L178" s="45" t="str">
        <f t="shared" si="15"/>
        <v>шт</v>
      </c>
      <c r="M178" s="46">
        <f t="shared" si="16"/>
        <v>322.50749999999999</v>
      </c>
      <c r="N178" s="42"/>
      <c r="O178" s="45">
        <f t="shared" si="17"/>
        <v>12</v>
      </c>
      <c r="P178" s="46">
        <f t="shared" si="18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6.25" thickBot="1" x14ac:dyDescent="0.3">
      <c r="A179" s="6"/>
      <c r="B179" s="47">
        <v>22</v>
      </c>
      <c r="C179" s="59" t="s">
        <v>122</v>
      </c>
      <c r="D179" s="54" t="s">
        <v>19</v>
      </c>
      <c r="E179" s="52">
        <f t="shared" si="23"/>
        <v>56.1</v>
      </c>
      <c r="F179" s="55">
        <v>10</v>
      </c>
      <c r="G179" s="58">
        <v>561</v>
      </c>
      <c r="H179" s="40"/>
      <c r="I179" s="43">
        <v>22</v>
      </c>
      <c r="J179" s="44" t="str">
        <f t="shared" si="24"/>
        <v>Зажимы соединительные овальные, СОАС-35-3</v>
      </c>
      <c r="K179" s="42"/>
      <c r="L179" s="45" t="str">
        <f t="shared" si="15"/>
        <v>шт</v>
      </c>
      <c r="M179" s="46">
        <f t="shared" si="16"/>
        <v>56.1</v>
      </c>
      <c r="N179" s="42"/>
      <c r="O179" s="45">
        <f t="shared" si="17"/>
        <v>10</v>
      </c>
      <c r="P179" s="46">
        <f t="shared" si="18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6.25" thickBot="1" x14ac:dyDescent="0.3">
      <c r="A180" s="6"/>
      <c r="B180" s="47">
        <v>23</v>
      </c>
      <c r="C180" s="59" t="s">
        <v>79</v>
      </c>
      <c r="D180" s="54" t="s">
        <v>19</v>
      </c>
      <c r="E180" s="52">
        <f t="shared" si="23"/>
        <v>265.10000000000002</v>
      </c>
      <c r="F180" s="55">
        <v>72</v>
      </c>
      <c r="G180" s="57">
        <v>19087.2</v>
      </c>
      <c r="H180" s="40"/>
      <c r="I180" s="16">
        <v>23</v>
      </c>
      <c r="J180" s="44" t="str">
        <f t="shared" si="24"/>
        <v>Зажимы соединительные овольные, СОАС-120-3</v>
      </c>
      <c r="K180" s="42"/>
      <c r="L180" s="45" t="str">
        <f t="shared" si="15"/>
        <v>шт</v>
      </c>
      <c r="M180" s="46">
        <f t="shared" si="16"/>
        <v>265.10000000000002</v>
      </c>
      <c r="N180" s="42"/>
      <c r="O180" s="45">
        <f t="shared" si="17"/>
        <v>72</v>
      </c>
      <c r="P180" s="46">
        <f t="shared" si="18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6.25" thickBot="1" x14ac:dyDescent="0.3">
      <c r="A181" s="6"/>
      <c r="B181" s="47">
        <v>24</v>
      </c>
      <c r="C181" s="59" t="s">
        <v>123</v>
      </c>
      <c r="D181" s="54" t="s">
        <v>19</v>
      </c>
      <c r="E181" s="52">
        <f t="shared" si="23"/>
        <v>62.7</v>
      </c>
      <c r="F181" s="55">
        <v>21</v>
      </c>
      <c r="G181" s="57">
        <v>1316.7</v>
      </c>
      <c r="H181" s="40"/>
      <c r="I181" s="43">
        <v>24</v>
      </c>
      <c r="J181" s="44" t="str">
        <f t="shared" si="24"/>
        <v>Зажимы соединительные плашечные, ПС-3-1</v>
      </c>
      <c r="K181" s="42"/>
      <c r="L181" s="45" t="str">
        <f t="shared" si="15"/>
        <v>шт</v>
      </c>
      <c r="M181" s="46">
        <f t="shared" si="16"/>
        <v>62.7</v>
      </c>
      <c r="N181" s="42"/>
      <c r="O181" s="45">
        <f t="shared" si="17"/>
        <v>21</v>
      </c>
      <c r="P181" s="46">
        <f t="shared" si="18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6.25" thickBot="1" x14ac:dyDescent="0.3">
      <c r="A182" s="6"/>
      <c r="B182" s="47">
        <v>25</v>
      </c>
      <c r="C182" s="59" t="s">
        <v>56</v>
      </c>
      <c r="D182" s="54" t="s">
        <v>19</v>
      </c>
      <c r="E182" s="52">
        <f t="shared" si="23"/>
        <v>39.6</v>
      </c>
      <c r="F182" s="55">
        <v>142</v>
      </c>
      <c r="G182" s="57">
        <v>5623.2</v>
      </c>
      <c r="H182" s="40"/>
      <c r="I182" s="16">
        <v>25</v>
      </c>
      <c r="J182" s="44" t="str">
        <f t="shared" si="24"/>
        <v>Зажимы соединительные плашечные, ПС-1-1</v>
      </c>
      <c r="K182" s="42"/>
      <c r="L182" s="45" t="str">
        <f t="shared" si="15"/>
        <v>шт</v>
      </c>
      <c r="M182" s="46">
        <f t="shared" si="16"/>
        <v>39.6</v>
      </c>
      <c r="N182" s="42"/>
      <c r="O182" s="45">
        <f t="shared" si="17"/>
        <v>142</v>
      </c>
      <c r="P182" s="46">
        <f t="shared" si="18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6.25" thickBot="1" x14ac:dyDescent="0.3">
      <c r="A183" s="6"/>
      <c r="B183" s="47">
        <v>26</v>
      </c>
      <c r="C183" s="59" t="s">
        <v>57</v>
      </c>
      <c r="D183" s="54" t="s">
        <v>19</v>
      </c>
      <c r="E183" s="52">
        <f t="shared" si="23"/>
        <v>19.8</v>
      </c>
      <c r="F183" s="55">
        <v>10</v>
      </c>
      <c r="G183" s="58">
        <v>198</v>
      </c>
      <c r="H183" s="40"/>
      <c r="I183" s="43">
        <v>26</v>
      </c>
      <c r="J183" s="44" t="str">
        <f t="shared" si="24"/>
        <v>Зажимы соединительные плашечные, ПА-1-1</v>
      </c>
      <c r="K183" s="42"/>
      <c r="L183" s="45" t="str">
        <f t="shared" si="15"/>
        <v>шт</v>
      </c>
      <c r="M183" s="46">
        <f t="shared" si="16"/>
        <v>19.8</v>
      </c>
      <c r="N183" s="42"/>
      <c r="O183" s="45">
        <f t="shared" si="17"/>
        <v>10</v>
      </c>
      <c r="P183" s="46">
        <f t="shared" si="18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6.25" thickBot="1" x14ac:dyDescent="0.3">
      <c r="A184" s="6"/>
      <c r="B184" s="47">
        <v>27</v>
      </c>
      <c r="C184" s="59" t="s">
        <v>124</v>
      </c>
      <c r="D184" s="54" t="s">
        <v>19</v>
      </c>
      <c r="E184" s="52">
        <f t="shared" si="23"/>
        <v>129.80000000000001</v>
      </c>
      <c r="F184" s="55">
        <v>60</v>
      </c>
      <c r="G184" s="57">
        <v>7788</v>
      </c>
      <c r="H184" s="40"/>
      <c r="I184" s="16">
        <v>27</v>
      </c>
      <c r="J184" s="44" t="str">
        <f t="shared" si="24"/>
        <v>Зажимы соединительные плашечные, ПА-4-1</v>
      </c>
      <c r="K184" s="42"/>
      <c r="L184" s="45" t="str">
        <f t="shared" si="15"/>
        <v>шт</v>
      </c>
      <c r="M184" s="46">
        <f t="shared" si="16"/>
        <v>129.80000000000001</v>
      </c>
      <c r="N184" s="42"/>
      <c r="O184" s="45">
        <f t="shared" si="17"/>
        <v>60</v>
      </c>
      <c r="P184" s="46">
        <f t="shared" si="18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6.25" thickBot="1" x14ac:dyDescent="0.3">
      <c r="A185" s="6"/>
      <c r="B185" s="47">
        <v>28</v>
      </c>
      <c r="C185" s="59" t="s">
        <v>58</v>
      </c>
      <c r="D185" s="54" t="s">
        <v>19</v>
      </c>
      <c r="E185" s="52">
        <f t="shared" si="23"/>
        <v>42.9</v>
      </c>
      <c r="F185" s="55">
        <v>19</v>
      </c>
      <c r="G185" s="58">
        <v>815.1</v>
      </c>
      <c r="H185" s="40"/>
      <c r="I185" s="43">
        <v>28</v>
      </c>
      <c r="J185" s="44" t="str">
        <f t="shared" si="24"/>
        <v>Зажимы соединительные плашечные, ПА-2-2</v>
      </c>
      <c r="K185" s="42"/>
      <c r="L185" s="45" t="str">
        <f t="shared" si="15"/>
        <v>шт</v>
      </c>
      <c r="M185" s="46">
        <f t="shared" si="16"/>
        <v>42.9</v>
      </c>
      <c r="N185" s="42"/>
      <c r="O185" s="45">
        <f t="shared" si="17"/>
        <v>19</v>
      </c>
      <c r="P185" s="46">
        <f t="shared" si="18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6.25" thickBot="1" x14ac:dyDescent="0.3">
      <c r="A186" s="6"/>
      <c r="B186" s="47">
        <v>29</v>
      </c>
      <c r="C186" s="59" t="s">
        <v>125</v>
      </c>
      <c r="D186" s="54" t="s">
        <v>19</v>
      </c>
      <c r="E186" s="52">
        <f t="shared" si="23"/>
        <v>126.5</v>
      </c>
      <c r="F186" s="55">
        <v>147</v>
      </c>
      <c r="G186" s="57">
        <v>18595.5</v>
      </c>
      <c r="H186" s="40"/>
      <c r="I186" s="16">
        <v>29</v>
      </c>
      <c r="J186" s="44" t="str">
        <f t="shared" si="24"/>
        <v>Звенья промежуточные монтажные, ПТМ-7-2</v>
      </c>
      <c r="K186" s="42"/>
      <c r="L186" s="45" t="str">
        <f t="shared" si="15"/>
        <v>шт</v>
      </c>
      <c r="M186" s="46">
        <f t="shared" si="16"/>
        <v>126.5</v>
      </c>
      <c r="N186" s="42"/>
      <c r="O186" s="45">
        <f t="shared" si="17"/>
        <v>147</v>
      </c>
      <c r="P186" s="46">
        <f t="shared" si="18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6.25" thickBot="1" x14ac:dyDescent="0.3">
      <c r="A187" s="6"/>
      <c r="B187" s="47">
        <v>30</v>
      </c>
      <c r="C187" s="59" t="s">
        <v>82</v>
      </c>
      <c r="D187" s="54" t="s">
        <v>19</v>
      </c>
      <c r="E187" s="52">
        <f t="shared" si="23"/>
        <v>292.60000000000002</v>
      </c>
      <c r="F187" s="55">
        <v>135</v>
      </c>
      <c r="G187" s="57">
        <v>39501</v>
      </c>
      <c r="H187" s="40"/>
      <c r="I187" s="43">
        <v>30</v>
      </c>
      <c r="J187" s="44" t="str">
        <f t="shared" si="24"/>
        <v>Звенья промежуточные регулируемые, ПРР 7-1</v>
      </c>
      <c r="K187" s="42"/>
      <c r="L187" s="45" t="str">
        <f t="shared" si="15"/>
        <v>шт</v>
      </c>
      <c r="M187" s="46">
        <f t="shared" si="16"/>
        <v>292.60000000000002</v>
      </c>
      <c r="N187" s="42"/>
      <c r="O187" s="45">
        <f t="shared" si="17"/>
        <v>135</v>
      </c>
      <c r="P187" s="46">
        <f t="shared" si="18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thickBot="1" x14ac:dyDescent="0.3">
      <c r="A188" s="6"/>
      <c r="B188" s="47">
        <v>31</v>
      </c>
      <c r="C188" s="59" t="s">
        <v>61</v>
      </c>
      <c r="D188" s="54" t="s">
        <v>19</v>
      </c>
      <c r="E188" s="52">
        <f t="shared" si="23"/>
        <v>80.3</v>
      </c>
      <c r="F188" s="56">
        <v>1189</v>
      </c>
      <c r="G188" s="57">
        <v>95476.7</v>
      </c>
      <c r="H188" s="40"/>
      <c r="I188" s="16">
        <v>31</v>
      </c>
      <c r="J188" s="44" t="str">
        <f t="shared" si="24"/>
        <v>Серьга , СРС-7-16</v>
      </c>
      <c r="K188" s="42"/>
      <c r="L188" s="45" t="str">
        <f t="shared" si="15"/>
        <v>шт</v>
      </c>
      <c r="M188" s="46">
        <f t="shared" si="16"/>
        <v>80.3</v>
      </c>
      <c r="N188" s="42"/>
      <c r="O188" s="45">
        <f t="shared" si="17"/>
        <v>1189</v>
      </c>
      <c r="P188" s="46">
        <f t="shared" si="18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thickBot="1" x14ac:dyDescent="0.3">
      <c r="A189" s="6"/>
      <c r="B189" s="47">
        <v>32</v>
      </c>
      <c r="C189" s="59" t="s">
        <v>92</v>
      </c>
      <c r="D189" s="54" t="s">
        <v>19</v>
      </c>
      <c r="E189" s="52">
        <f t="shared" si="23"/>
        <v>207.9</v>
      </c>
      <c r="F189" s="55">
        <v>126</v>
      </c>
      <c r="G189" s="57">
        <v>26195.4</v>
      </c>
      <c r="H189" s="40"/>
      <c r="I189" s="43">
        <v>32</v>
      </c>
      <c r="J189" s="44" t="str">
        <f t="shared" si="24"/>
        <v>Ушки двухлапчатые , У2К-7-16</v>
      </c>
      <c r="K189" s="42"/>
      <c r="L189" s="45" t="str">
        <f t="shared" si="15"/>
        <v>шт</v>
      </c>
      <c r="M189" s="46">
        <f t="shared" si="16"/>
        <v>207.9</v>
      </c>
      <c r="N189" s="42"/>
      <c r="O189" s="45">
        <f t="shared" si="17"/>
        <v>126</v>
      </c>
      <c r="P189" s="46">
        <f t="shared" si="18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thickBot="1" x14ac:dyDescent="0.3">
      <c r="A190" s="6"/>
      <c r="B190" s="47">
        <v>33</v>
      </c>
      <c r="C190" s="59" t="s">
        <v>126</v>
      </c>
      <c r="D190" s="54" t="s">
        <v>19</v>
      </c>
      <c r="E190" s="52">
        <f t="shared" si="23"/>
        <v>441.91624999999999</v>
      </c>
      <c r="F190" s="55">
        <v>8</v>
      </c>
      <c r="G190" s="57">
        <v>3535.33</v>
      </c>
      <c r="H190" s="40"/>
      <c r="I190" s="16">
        <v>33</v>
      </c>
      <c r="J190" s="44" t="str">
        <f t="shared" si="24"/>
        <v>Ушки двухлапчатые, У-2-12-16</v>
      </c>
      <c r="K190" s="42"/>
      <c r="L190" s="45" t="str">
        <f t="shared" si="15"/>
        <v>шт</v>
      </c>
      <c r="M190" s="46">
        <f t="shared" si="16"/>
        <v>441.91624999999999</v>
      </c>
      <c r="N190" s="42"/>
      <c r="O190" s="45">
        <f t="shared" si="17"/>
        <v>8</v>
      </c>
      <c r="P190" s="46">
        <f t="shared" si="18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thickBot="1" x14ac:dyDescent="0.3">
      <c r="A191" s="6"/>
      <c r="B191" s="47">
        <v>34</v>
      </c>
      <c r="C191" s="59" t="s">
        <v>64</v>
      </c>
      <c r="D191" s="54" t="s">
        <v>19</v>
      </c>
      <c r="E191" s="52">
        <f t="shared" si="23"/>
        <v>180.39999999999998</v>
      </c>
      <c r="F191" s="55">
        <v>288</v>
      </c>
      <c r="G191" s="57">
        <v>51955.199999999997</v>
      </c>
      <c r="H191" s="40"/>
      <c r="I191" s="43">
        <v>34</v>
      </c>
      <c r="J191" s="44" t="str">
        <f t="shared" si="24"/>
        <v xml:space="preserve">Ушки однолапчатые , У1К-7-16 </v>
      </c>
      <c r="K191" s="42"/>
      <c r="L191" s="45" t="str">
        <f t="shared" si="15"/>
        <v>шт</v>
      </c>
      <c r="M191" s="46">
        <f t="shared" si="16"/>
        <v>180.39999999999998</v>
      </c>
      <c r="N191" s="42"/>
      <c r="O191" s="45">
        <f t="shared" si="17"/>
        <v>288</v>
      </c>
      <c r="P191" s="46">
        <f t="shared" si="18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thickBot="1" x14ac:dyDescent="0.3">
      <c r="A192" s="6"/>
      <c r="B192" s="47">
        <v>35</v>
      </c>
      <c r="C192" s="59" t="s">
        <v>93</v>
      </c>
      <c r="D192" s="54" t="s">
        <v>19</v>
      </c>
      <c r="E192" s="52">
        <f t="shared" si="23"/>
        <v>326.71666666666664</v>
      </c>
      <c r="F192" s="55">
        <v>12</v>
      </c>
      <c r="G192" s="57">
        <v>3920.6</v>
      </c>
      <c r="H192" s="40"/>
      <c r="I192" s="16">
        <v>35</v>
      </c>
      <c r="J192" s="44" t="str">
        <f t="shared" si="24"/>
        <v>Ушки однолапчатые, У1-12-16</v>
      </c>
      <c r="K192" s="42"/>
      <c r="L192" s="45" t="str">
        <f t="shared" si="15"/>
        <v>шт</v>
      </c>
      <c r="M192" s="46">
        <f t="shared" si="16"/>
        <v>326.71666666666664</v>
      </c>
      <c r="N192" s="42"/>
      <c r="O192" s="45">
        <f t="shared" si="17"/>
        <v>12</v>
      </c>
      <c r="P192" s="46">
        <f t="shared" si="18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thickBot="1" x14ac:dyDescent="0.3">
      <c r="A193" s="6"/>
      <c r="B193" s="47">
        <v>36</v>
      </c>
      <c r="C193" s="59" t="s">
        <v>65</v>
      </c>
      <c r="D193" s="54" t="s">
        <v>19</v>
      </c>
      <c r="E193" s="52">
        <f t="shared" si="23"/>
        <v>189.2</v>
      </c>
      <c r="F193" s="55">
        <v>109</v>
      </c>
      <c r="G193" s="57">
        <v>20622.8</v>
      </c>
      <c r="H193" s="40"/>
      <c r="I193" s="43">
        <v>36</v>
      </c>
      <c r="J193" s="44" t="str">
        <f t="shared" si="24"/>
        <v>Ушко однолапчатое, У1-7-16</v>
      </c>
      <c r="K193" s="42"/>
      <c r="L193" s="45" t="str">
        <f t="shared" si="15"/>
        <v>шт</v>
      </c>
      <c r="M193" s="46">
        <f t="shared" si="16"/>
        <v>189.2</v>
      </c>
      <c r="N193" s="42"/>
      <c r="O193" s="45">
        <f t="shared" si="17"/>
        <v>109</v>
      </c>
      <c r="P193" s="46">
        <f t="shared" si="18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6"/>
      <c r="B194" s="116" t="s">
        <v>30</v>
      </c>
      <c r="C194" s="117"/>
      <c r="D194" s="117"/>
      <c r="E194" s="117"/>
      <c r="F194" s="118"/>
      <c r="G194" s="48">
        <f>SUM(G158:G193)</f>
        <v>726818.04999999993</v>
      </c>
      <c r="H194" s="1"/>
      <c r="I194" s="60" t="s">
        <v>30</v>
      </c>
      <c r="J194" s="61"/>
      <c r="K194" s="61"/>
      <c r="L194" s="61"/>
      <c r="M194" s="61"/>
      <c r="N194" s="61"/>
      <c r="O194" s="62"/>
      <c r="P194" s="49">
        <f>SUM(P158:P193)</f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1" customHeight="1" thickBot="1" x14ac:dyDescent="0.3">
      <c r="A195" s="6"/>
      <c r="B195" s="66" t="s">
        <v>6</v>
      </c>
      <c r="C195" s="67"/>
      <c r="D195" s="67"/>
      <c r="E195" s="67"/>
      <c r="F195" s="68"/>
      <c r="G195" s="41">
        <f>G194+G156+G142+G124+G92+G43</f>
        <v>2681710</v>
      </c>
      <c r="H195" s="1"/>
      <c r="I195" s="66" t="s">
        <v>6</v>
      </c>
      <c r="J195" s="67"/>
      <c r="K195" s="67"/>
      <c r="L195" s="67"/>
      <c r="M195" s="67"/>
      <c r="N195" s="67"/>
      <c r="O195" s="68"/>
      <c r="P195" s="41">
        <f>P194+P156+P142+P124+P92+P43</f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 customHeight="1" x14ac:dyDescent="0.25">
      <c r="A196" s="6"/>
      <c r="B196" s="103" t="s">
        <v>16</v>
      </c>
      <c r="C196" s="104"/>
      <c r="D196" s="104"/>
      <c r="E196" s="104"/>
      <c r="F196" s="20">
        <v>0.2</v>
      </c>
      <c r="G196" s="14">
        <f>G195*F196</f>
        <v>536342</v>
      </c>
      <c r="H196" s="1"/>
      <c r="I196" s="103" t="s">
        <v>16</v>
      </c>
      <c r="J196" s="104"/>
      <c r="K196" s="104"/>
      <c r="L196" s="104"/>
      <c r="M196" s="104"/>
      <c r="N196" s="104"/>
      <c r="O196" s="20">
        <v>0.2</v>
      </c>
      <c r="P196" s="14">
        <f>P195*O196</f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thickBot="1" x14ac:dyDescent="0.3">
      <c r="A197" s="6"/>
      <c r="B197" s="95" t="s">
        <v>7</v>
      </c>
      <c r="C197" s="96"/>
      <c r="D197" s="96"/>
      <c r="E197" s="96"/>
      <c r="F197" s="97"/>
      <c r="G197" s="15">
        <f>G195+G196</f>
        <v>3218052</v>
      </c>
      <c r="H197" s="1"/>
      <c r="I197" s="95" t="s">
        <v>7</v>
      </c>
      <c r="J197" s="96"/>
      <c r="K197" s="96"/>
      <c r="L197" s="96"/>
      <c r="M197" s="96"/>
      <c r="N197" s="96"/>
      <c r="O197" s="97"/>
      <c r="P197" s="15">
        <f>P195+P196</f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3.75" customHeight="1" x14ac:dyDescent="0.25">
      <c r="B198" s="1"/>
      <c r="C198" s="1"/>
      <c r="D198" s="1"/>
      <c r="E198" s="1"/>
      <c r="F198" s="2"/>
      <c r="G198" s="2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6" ht="151.5" customHeight="1" x14ac:dyDescent="0.25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1"/>
    </row>
    <row r="200" spans="1:26" x14ac:dyDescent="0.25">
      <c r="Z200" s="1"/>
    </row>
  </sheetData>
  <mergeCells count="30">
    <mergeCell ref="B1:P1"/>
    <mergeCell ref="B3:E3"/>
    <mergeCell ref="B195:F195"/>
    <mergeCell ref="B197:F197"/>
    <mergeCell ref="B4:G4"/>
    <mergeCell ref="B7:G7"/>
    <mergeCell ref="I197:O197"/>
    <mergeCell ref="B196:E196"/>
    <mergeCell ref="I196:N196"/>
    <mergeCell ref="B142:F142"/>
    <mergeCell ref="I142:O142"/>
    <mergeCell ref="B143:P143"/>
    <mergeCell ref="B156:F156"/>
    <mergeCell ref="I156:O156"/>
    <mergeCell ref="B157:P157"/>
    <mergeCell ref="B194:F194"/>
    <mergeCell ref="I194:O194"/>
    <mergeCell ref="I7:P7"/>
    <mergeCell ref="I195:O195"/>
    <mergeCell ref="B9:P9"/>
    <mergeCell ref="B43:F43"/>
    <mergeCell ref="I43:O43"/>
    <mergeCell ref="B44:P44"/>
    <mergeCell ref="B92:F92"/>
    <mergeCell ref="I92:O92"/>
    <mergeCell ref="B93:P93"/>
    <mergeCell ref="B94:P94"/>
    <mergeCell ref="B124:F124"/>
    <mergeCell ref="I124:O124"/>
    <mergeCell ref="B125:P125"/>
  </mergeCells>
  <pageMargins left="0.7" right="0.7" top="0.75" bottom="0.75" header="0.3" footer="0.3"/>
  <pageSetup paperSize="9" scale="49" fitToHeight="0" orientation="landscape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2019-10-04T02:23:32Z</cp:lastPrinted>
  <dcterms:created xsi:type="dcterms:W3CDTF">2018-05-22T01:14:50Z</dcterms:created>
  <dcterms:modified xsi:type="dcterms:W3CDTF">2019-10-04T02:23:33Z</dcterms:modified>
</cp:coreProperties>
</file>