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24201 Изоляторы ОТПК, ОСК\"/>
    </mc:Choice>
  </mc:AlternateContent>
  <bookViews>
    <workbookView xWindow="0" yWindow="0" windowWidth="21570" windowHeight="7755"/>
  </bookViews>
  <sheets>
    <sheet name="Структура НМЦ" sheetId="1" r:id="rId1"/>
  </sheets>
  <externalReferences>
    <externalReference r:id="rId2"/>
  </externalReferences>
  <definedNames>
    <definedName name="_xlnm.Print_Area" localSheetId="0">'Структура НМЦ'!$A$1:$Q$55</definedName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G21" i="1" l="1"/>
  <c r="G48" i="1" l="1"/>
  <c r="I12" i="1" l="1"/>
  <c r="I31" i="1"/>
  <c r="I37" i="1"/>
  <c r="I49" i="1"/>
  <c r="I46" i="1"/>
  <c r="I43" i="1"/>
  <c r="I40" i="1"/>
  <c r="I41" i="1"/>
  <c r="I42" i="1"/>
  <c r="I39" i="1"/>
  <c r="N48" i="1"/>
  <c r="N45" i="1"/>
  <c r="N40" i="1"/>
  <c r="N41" i="1"/>
  <c r="N42" i="1"/>
  <c r="N39" i="1"/>
  <c r="N35" i="1"/>
  <c r="N36" i="1"/>
  <c r="N34" i="1"/>
  <c r="N30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14" i="1"/>
  <c r="N11" i="1"/>
  <c r="N10" i="1"/>
  <c r="F49" i="1"/>
  <c r="Q40" i="1"/>
  <c r="Q41" i="1"/>
  <c r="Q42" i="1"/>
  <c r="Q39" i="1"/>
  <c r="P49" i="1"/>
  <c r="P46" i="1"/>
  <c r="P43" i="1"/>
  <c r="F43" i="1"/>
  <c r="P37" i="1"/>
  <c r="F37" i="1"/>
  <c r="P31" i="1"/>
  <c r="F31" i="1"/>
  <c r="F12" i="1"/>
  <c r="P12" i="1"/>
  <c r="Q43" i="1" l="1"/>
  <c r="J21" i="1"/>
  <c r="Q21" i="1"/>
  <c r="J48" i="1" l="1"/>
  <c r="J45" i="1"/>
  <c r="J40" i="1"/>
  <c r="J41" i="1"/>
  <c r="J42" i="1"/>
  <c r="J39" i="1"/>
  <c r="J35" i="1"/>
  <c r="J36" i="1"/>
  <c r="J3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0" i="1"/>
  <c r="J14" i="1"/>
  <c r="J11" i="1"/>
  <c r="J10" i="1"/>
  <c r="G10" i="1" l="1"/>
  <c r="G11" i="1"/>
  <c r="Q48" i="1" l="1"/>
  <c r="Q49" i="1" s="1"/>
  <c r="G15" i="1"/>
  <c r="G16" i="1"/>
  <c r="G17" i="1"/>
  <c r="G18" i="1"/>
  <c r="G19" i="1"/>
  <c r="G20" i="1"/>
  <c r="G22" i="1"/>
  <c r="G23" i="1"/>
  <c r="G24" i="1"/>
  <c r="G25" i="1"/>
  <c r="G26" i="1"/>
  <c r="G27" i="1"/>
  <c r="G28" i="1"/>
  <c r="G29" i="1"/>
  <c r="G30" i="1"/>
  <c r="G14" i="1"/>
  <c r="Q26" i="1"/>
  <c r="Q27" i="1"/>
  <c r="Q28" i="1"/>
  <c r="Q19" i="1"/>
  <c r="Q20" i="1"/>
  <c r="Q22" i="1"/>
  <c r="Q23" i="1"/>
  <c r="Q24" i="1"/>
  <c r="I10" i="1"/>
  <c r="I11" i="1"/>
  <c r="G31" i="1" l="1"/>
  <c r="G45" i="1" l="1"/>
  <c r="G40" i="1"/>
  <c r="G41" i="1"/>
  <c r="G42" i="1"/>
  <c r="G39" i="1"/>
  <c r="G35" i="1"/>
  <c r="G36" i="1"/>
  <c r="G34" i="1"/>
  <c r="G37" i="1" l="1"/>
  <c r="Q35" i="1" l="1"/>
  <c r="Q36" i="1"/>
  <c r="Q15" i="1"/>
  <c r="Q16" i="1"/>
  <c r="Q17" i="1"/>
  <c r="Q18" i="1"/>
  <c r="Q25" i="1"/>
  <c r="Q29" i="1"/>
  <c r="Q30" i="1"/>
  <c r="M48" i="1" l="1"/>
  <c r="G49" i="1" l="1"/>
  <c r="Q45" i="1" l="1"/>
  <c r="Q46" i="1" s="1"/>
  <c r="M45" i="1"/>
  <c r="Q34" i="1"/>
  <c r="Q37" i="1" s="1"/>
  <c r="Q14" i="1"/>
  <c r="Q31" i="1" s="1"/>
  <c r="G43" i="1" l="1"/>
  <c r="G46" i="1"/>
  <c r="Q11" i="1"/>
  <c r="Q10" i="1"/>
  <c r="Q12" i="1" s="1"/>
  <c r="Q50" i="1" s="1"/>
  <c r="Q51" i="1" l="1"/>
  <c r="Q52" i="1" s="1"/>
  <c r="G12" i="1"/>
  <c r="G50" i="1" l="1"/>
  <c r="G51" i="1" s="1"/>
  <c r="G52" i="1" s="1"/>
</calcChain>
</file>

<file path=xl/sharedStrings.xml><?xml version="1.0" encoding="utf-8"?>
<sst xmlns="http://schemas.openxmlformats.org/spreadsheetml/2006/main" count="125" uniqueCount="55">
  <si>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</si>
  <si>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</si>
  <si>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</si>
  <si>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</si>
  <si>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</si>
  <si>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</si>
  <si>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</si>
  <si>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</si>
  <si>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</si>
  <si>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</si>
  <si>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</si>
  <si>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</si>
  <si>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</si>
  <si>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</si>
  <si>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</si>
  <si>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</si>
  <si>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</si>
  <si>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</si>
  <si>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</si>
  <si>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</si>
  <si>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</si>
  <si>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</si>
  <si>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t>1.3.2 СП «Центральные электрические сети» г. Хабаровск</t>
  </si>
  <si>
    <t>1.4. филиал АО «ДРСК» «Электрические сети ЕАО»</t>
  </si>
  <si>
    <t xml:space="preserve">Итого по филиалу "ХЭС" СП "ЦЭС"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</si>
  <si>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</si>
  <si>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</si>
  <si>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</si>
  <si>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</si>
  <si>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</si>
  <si>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</si>
  <si>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Изолятор опорно-стержневой ОСК 12,5-35-Б-01-2  УХЛ1 (эквивалент ИОС-35-500-1 )</t>
  </si>
  <si>
    <t>Изолятор опорно-стержневой полимерный ОСК 10-110-Б031-2 УХЛ1  (эквивалент ИОС-110-400)</t>
  </si>
  <si>
    <t>Изолятор  опорно-стержневой (полимерный) ОТПК 10-110 Б-2 УХЛ1-02  (эквивалент УСТ-110)</t>
  </si>
  <si>
    <t>Изолятор опорно-стержневой  полимерный ОТПК-10 35 Б-2 УХЛ 1  (эквивалент ИОС-35-500-01)</t>
  </si>
  <si>
    <t>Изолятор опорно-стержневой полимерный ОСК 10-110 И06-2 УХЛ1 (эквивалент ИОС-110-1250)</t>
  </si>
  <si>
    <t>Изолятор опорно-стержневой полимерный ОСК 10-110-В05-2 УХЛ1 (эквивалент ИОС 110-600)</t>
  </si>
  <si>
    <t>Изолятор опорно-стержневой полимерный ОСК 10-35-Е06-3 УХЛ1 (эквивалент ИОС-35-500-03)</t>
  </si>
  <si>
    <t xml:space="preserve">Изолятор опорно-стержневой полимерный ОСК-10-110 -А4 УХЛ1(эквивалент С4-450)  </t>
  </si>
  <si>
    <t>Изолятор опорный полимерный ОСК10-110Б-2УХЛ1 (эквивалент ИОС 110-400)</t>
  </si>
  <si>
    <t>Изолятор опроно-стержневой  полимерный ОТПК 10-110 Б-2 УХЛ1 (эквивалент ИОС-110-400)</t>
  </si>
  <si>
    <t>Изолятор опроно-стержневой  полимерный ОТПК 10-110 Б-2 УХЛ1  (эквивалент ИОС-110-400)</t>
  </si>
  <si>
    <t>Изолятор опроно-стержневой полимерный ОСК 6-10-Г03-2 УХЛ1 (эквивалент С6-80-11)</t>
  </si>
  <si>
    <t>Опорно-стержневой изолятор полимерный ОТПК 10-110B-2  УХЛ1-02 (эквивалент ИОС-110-600)</t>
  </si>
  <si>
    <t>Опорно-стержневой изолятор полимерный ОТПК 10-110B-2  УХЛ1-02  (эквивалент ИОС-110-600)</t>
  </si>
  <si>
    <t>Изолятор опорно-стержневой (полимерный) ОСПК 4-10 А-1 УХЛ1 (эквивалент С4-80-I)</t>
  </si>
  <si>
    <t>Изолятор опорно-стержневой полимерный ОСК 10-110-Г025-3 УХЛ1 (эквивалент SOHK C6-550)</t>
  </si>
  <si>
    <t>Изолятор опорно-стержневой полимерный ОСК 10-35-Б01-2 УХЛ1 (эквивалент ИОС-35-500-01)</t>
  </si>
  <si>
    <t>Изолятор опорно-стержневой полимерный ОСК 10-35-Б01-2 УХЛ1 (эквивалент ИОС 35-500-01)</t>
  </si>
  <si>
    <t>Приложение № 7 к Документации о закупке – Структура НМЦ (в т.ч. форма Коммерческого предложения)</t>
  </si>
  <si>
    <t>Производитель продукции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</si>
  <si>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</si>
  <si>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</si>
  <si>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</si>
  <si>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__________________________________
(подпись, М.П.)
__________________________________
(фамилия, имя, отчество подписавшего, должность)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</si>
</sst>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6" borderId="0" xfId="0" applyFont="1" applyFill="1"/>
    <xf numFmtId="0" fontId="9" fillId="0" borderId="0" xfId="0" applyFont="1"/>
    <xf numFmtId="0" fontId="10" fillId="0" borderId="31" xfId="0" applyNumberFormat="1" applyFont="1" applyBorder="1" applyAlignment="1">
      <alignment horizontal="right" vertical="center" wrapText="1"/>
    </xf>
    <xf numFmtId="2" fontId="10" fillId="0" borderId="3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Border="1" applyAlignment="1">
      <alignment horizontal="center" vertical="top" wrapText="1"/>
    </xf>
    <xf numFmtId="0" fontId="12" fillId="0" borderId="0" xfId="0" applyFont="1"/>
    <xf numFmtId="0" fontId="10" fillId="0" borderId="31" xfId="0" applyNumberFormat="1" applyFont="1" applyBorder="1" applyAlignment="1">
      <alignment horizontal="left" vertical="top" wrapText="1"/>
    </xf>
    <xf numFmtId="0" fontId="10" fillId="7" borderId="31" xfId="0" applyNumberFormat="1" applyFont="1" applyFill="1" applyBorder="1" applyAlignment="1">
      <alignment horizontal="left" vertical="top" wrapText="1"/>
    </xf>
    <xf numFmtId="0" fontId="14" fillId="0" borderId="41" xfId="0" applyNumberFormat="1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/>
    </xf>
    <xf numFmtId="49" fontId="15" fillId="2" borderId="10" xfId="0" applyNumberFormat="1" applyFont="1" applyFill="1" applyBorder="1" applyAlignment="1" applyProtection="1">
      <alignment horizontal="left" vertical="top" wrapText="1"/>
      <protection locked="0"/>
    </xf>
    <xf numFmtId="4" fontId="15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7" fillId="4" borderId="16" xfId="0" applyNumberFormat="1" applyFont="1" applyFill="1" applyBorder="1" applyAlignment="1">
      <alignment horizontal="center" vertical="center" wrapText="1"/>
    </xf>
    <xf numFmtId="9" fontId="15" fillId="2" borderId="26" xfId="0" applyNumberFormat="1" applyFont="1" applyFill="1" applyBorder="1" applyAlignment="1" applyProtection="1">
      <alignment horizontal="center" vertical="top" wrapText="1"/>
    </xf>
    <xf numFmtId="4" fontId="14" fillId="4" borderId="25" xfId="0" applyNumberFormat="1" applyFont="1" applyFill="1" applyBorder="1" applyAlignment="1">
      <alignment horizontal="center" vertical="top" wrapText="1"/>
    </xf>
    <xf numFmtId="4" fontId="14" fillId="4" borderId="2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4" fontId="14" fillId="0" borderId="32" xfId="0" applyNumberFormat="1" applyFont="1" applyBorder="1" applyAlignment="1">
      <alignment horizontal="right" vertical="top"/>
    </xf>
    <xf numFmtId="1" fontId="14" fillId="0" borderId="43" xfId="0" applyNumberFormat="1" applyFont="1" applyBorder="1" applyAlignment="1">
      <alignment horizontal="right" vertical="top"/>
    </xf>
    <xf numFmtId="0" fontId="14" fillId="7" borderId="7" xfId="0" applyFont="1" applyFill="1" applyBorder="1" applyAlignment="1">
      <alignment horizontal="center" vertical="top"/>
    </xf>
    <xf numFmtId="49" fontId="15" fillId="2" borderId="8" xfId="0" applyNumberFormat="1" applyFont="1" applyFill="1" applyBorder="1" applyAlignment="1" applyProtection="1">
      <alignment horizontal="left" vertical="top" wrapText="1"/>
      <protection locked="0"/>
    </xf>
    <xf numFmtId="4" fontId="15" fillId="2" borderId="8" xfId="0" applyNumberFormat="1" applyFont="1" applyFill="1" applyBorder="1" applyAlignment="1" applyProtection="1">
      <alignment horizontal="center" vertical="top" wrapText="1"/>
      <protection locked="0"/>
    </xf>
    <xf numFmtId="4" fontId="14" fillId="5" borderId="9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Border="1" applyAlignment="1">
      <alignment horizontal="center" vertical="top" wrapText="1"/>
    </xf>
    <xf numFmtId="0" fontId="10" fillId="0" borderId="34" xfId="0" applyNumberFormat="1" applyFont="1" applyBorder="1" applyAlignment="1">
      <alignment horizontal="left" vertical="top" wrapText="1"/>
    </xf>
    <xf numFmtId="0" fontId="10" fillId="0" borderId="31" xfId="0" applyNumberFormat="1" applyFont="1" applyBorder="1" applyAlignment="1">
      <alignment vertical="top" wrapText="1"/>
    </xf>
    <xf numFmtId="4" fontId="18" fillId="0" borderId="31" xfId="0" applyNumberFormat="1" applyFont="1" applyFill="1" applyBorder="1" applyAlignment="1">
      <alignment horizontal="center" vertical="top" wrapText="1"/>
    </xf>
    <xf numFmtId="0" fontId="10" fillId="0" borderId="31" xfId="0" applyNumberFormat="1" applyFont="1" applyBorder="1" applyAlignment="1">
      <alignment horizontal="right" vertical="top" wrapText="1"/>
    </xf>
    <xf numFmtId="2" fontId="10" fillId="0" borderId="31" xfId="0" applyNumberFormat="1" applyFont="1" applyFill="1" applyBorder="1" applyAlignment="1">
      <alignment horizontal="center" vertical="top" wrapText="1"/>
    </xf>
    <xf numFmtId="2" fontId="14" fillId="0" borderId="43" xfId="0" applyNumberFormat="1" applyFont="1" applyBorder="1" applyAlignment="1">
      <alignment horizontal="right" vertical="top"/>
    </xf>
    <xf numFmtId="1" fontId="14" fillId="0" borderId="32" xfId="0" applyNumberFormat="1" applyFont="1" applyBorder="1" applyAlignment="1">
      <alignment horizontal="right" vertical="top"/>
    </xf>
    <xf numFmtId="4" fontId="14" fillId="0" borderId="43" xfId="0" applyNumberFormat="1" applyFont="1" applyBorder="1" applyAlignment="1">
      <alignment horizontal="right" vertical="top"/>
    </xf>
    <xf numFmtId="1" fontId="14" fillId="0" borderId="42" xfId="0" applyNumberFormat="1" applyFont="1" applyBorder="1" applyAlignment="1">
      <alignment horizontal="right" vertical="top"/>
    </xf>
    <xf numFmtId="0" fontId="18" fillId="0" borderId="32" xfId="0" applyNumberFormat="1" applyFont="1" applyBorder="1" applyAlignment="1">
      <alignment horizontal="left" vertical="center" wrapText="1"/>
    </xf>
    <xf numFmtId="0" fontId="18" fillId="0" borderId="34" xfId="0" applyNumberFormat="1" applyFont="1" applyBorder="1" applyAlignment="1">
      <alignment horizontal="left" vertical="center" wrapText="1"/>
    </xf>
    <xf numFmtId="0" fontId="10" fillId="0" borderId="31" xfId="0" applyNumberFormat="1" applyFont="1" applyBorder="1" applyAlignment="1">
      <alignment vertical="center" wrapText="1"/>
    </xf>
    <xf numFmtId="4" fontId="18" fillId="0" borderId="31" xfId="0" applyNumberFormat="1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top"/>
    </xf>
    <xf numFmtId="49" fontId="15" fillId="2" borderId="30" xfId="0" applyNumberFormat="1" applyFont="1" applyFill="1" applyBorder="1" applyAlignment="1" applyProtection="1">
      <alignment horizontal="left" vertical="top" wrapText="1"/>
      <protection locked="0"/>
    </xf>
    <xf numFmtId="4" fontId="15" fillId="2" borderId="30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1" xfId="0" applyNumberFormat="1" applyFont="1" applyBorder="1" applyAlignment="1">
      <alignment horizontal="left" vertical="center" wrapText="1"/>
    </xf>
    <xf numFmtId="0" fontId="18" fillId="0" borderId="31" xfId="0" applyNumberFormat="1" applyFont="1" applyBorder="1" applyAlignment="1">
      <alignment vertical="center" wrapText="1"/>
    </xf>
    <xf numFmtId="0" fontId="18" fillId="0" borderId="40" xfId="0" applyNumberFormat="1" applyFont="1" applyBorder="1" applyAlignment="1">
      <alignment horizontal="left" vertical="center" wrapText="1"/>
    </xf>
    <xf numFmtId="4" fontId="18" fillId="0" borderId="9" xfId="0" applyNumberFormat="1" applyFont="1" applyFill="1" applyBorder="1" applyAlignment="1" applyProtection="1">
      <alignment horizontal="center" vertical="top" wrapText="1"/>
    </xf>
    <xf numFmtId="2" fontId="0" fillId="8" borderId="31" xfId="0" applyNumberFormat="1" applyFill="1" applyBorder="1" applyAlignment="1">
      <alignment horizontal="center" vertical="top"/>
    </xf>
    <xf numFmtId="4" fontId="5" fillId="4" borderId="4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top"/>
    </xf>
    <xf numFmtId="0" fontId="14" fillId="0" borderId="41" xfId="0" applyNumberFormat="1" applyFont="1" applyFill="1" applyBorder="1" applyAlignment="1">
      <alignment horizontal="left" vertical="top" wrapText="1"/>
    </xf>
    <xf numFmtId="0" fontId="10" fillId="0" borderId="31" xfId="0" applyNumberFormat="1" applyFont="1" applyFill="1" applyBorder="1" applyAlignment="1">
      <alignment horizontal="left" vertical="top" wrapText="1"/>
    </xf>
    <xf numFmtId="4" fontId="14" fillId="0" borderId="43" xfId="0" applyNumberFormat="1" applyFont="1" applyFill="1" applyBorder="1" applyAlignment="1">
      <alignment horizontal="right" vertical="top"/>
    </xf>
    <xf numFmtId="0" fontId="21" fillId="0" borderId="0" xfId="0" applyFont="1" applyAlignment="1">
      <alignment horizontal="left"/>
    </xf>
    <xf numFmtId="1" fontId="18" fillId="0" borderId="31" xfId="0" applyNumberFormat="1" applyFont="1" applyBorder="1" applyAlignment="1">
      <alignment vertical="top" wrapText="1"/>
    </xf>
    <xf numFmtId="1" fontId="18" fillId="0" borderId="31" xfId="0" applyNumberFormat="1" applyFont="1" applyFill="1" applyBorder="1" applyAlignment="1">
      <alignment vertical="top"/>
    </xf>
    <xf numFmtId="4" fontId="17" fillId="5" borderId="9" xfId="0" applyNumberFormat="1" applyFont="1" applyFill="1" applyBorder="1" applyAlignment="1">
      <alignment horizontal="center" vertical="top" wrapText="1"/>
    </xf>
    <xf numFmtId="1" fontId="18" fillId="0" borderId="31" xfId="0" applyNumberFormat="1" applyFont="1" applyBorder="1" applyAlignment="1">
      <alignment vertical="center" wrapText="1"/>
    </xf>
    <xf numFmtId="1" fontId="18" fillId="0" borderId="31" xfId="0" applyNumberFormat="1" applyFont="1" applyFill="1" applyBorder="1"/>
    <xf numFmtId="2" fontId="18" fillId="0" borderId="31" xfId="0" applyNumberFormat="1" applyFont="1" applyFill="1" applyBorder="1" applyAlignment="1">
      <alignment horizontal="center" vertical="center" wrapText="1"/>
    </xf>
    <xf numFmtId="3" fontId="17" fillId="5" borderId="8" xfId="0" applyNumberFormat="1" applyFont="1" applyFill="1" applyBorder="1" applyAlignment="1">
      <alignment horizontal="center" vertical="top" wrapText="1"/>
    </xf>
    <xf numFmtId="2" fontId="20" fillId="0" borderId="0" xfId="0" applyNumberFormat="1" applyFont="1" applyAlignment="1">
      <alignment horizontal="center"/>
    </xf>
    <xf numFmtId="3" fontId="14" fillId="2" borderId="8" xfId="0" applyNumberFormat="1" applyFont="1" applyFill="1" applyBorder="1" applyAlignment="1">
      <alignment horizontal="center" vertical="top" wrapText="1"/>
    </xf>
    <xf numFmtId="4" fontId="14" fillId="2" borderId="8" xfId="0" applyNumberFormat="1" applyFont="1" applyFill="1" applyBorder="1" applyAlignment="1">
      <alignment horizontal="center" vertical="top" wrapText="1"/>
    </xf>
    <xf numFmtId="4" fontId="10" fillId="2" borderId="31" xfId="0" applyNumberFormat="1" applyFont="1" applyFill="1" applyBorder="1" applyAlignment="1">
      <alignment horizontal="right" vertical="top"/>
    </xf>
    <xf numFmtId="0" fontId="14" fillId="7" borderId="29" xfId="0" applyFont="1" applyFill="1" applyBorder="1" applyAlignment="1">
      <alignment horizontal="center" vertical="top"/>
    </xf>
    <xf numFmtId="0" fontId="14" fillId="7" borderId="41" xfId="0" applyNumberFormat="1" applyFont="1" applyFill="1" applyBorder="1" applyAlignment="1">
      <alignment horizontal="left" vertical="top" wrapText="1"/>
    </xf>
    <xf numFmtId="49" fontId="15" fillId="2" borderId="44" xfId="0" applyNumberFormat="1" applyFont="1" applyFill="1" applyBorder="1" applyAlignment="1" applyProtection="1">
      <alignment horizontal="left" vertical="top" wrapText="1"/>
      <protection locked="0"/>
    </xf>
    <xf numFmtId="49" fontId="15" fillId="2" borderId="31" xfId="0" applyNumberFormat="1" applyFont="1" applyFill="1" applyBorder="1" applyAlignment="1" applyProtection="1">
      <alignment horizontal="left" vertical="top" wrapText="1"/>
      <protection locked="0"/>
    </xf>
    <xf numFmtId="0" fontId="10" fillId="0" borderId="32" xfId="0" applyNumberFormat="1" applyFont="1" applyBorder="1" applyAlignment="1">
      <alignment vertical="center" wrapText="1"/>
    </xf>
    <xf numFmtId="49" fontId="15" fillId="2" borderId="45" xfId="0" applyNumberFormat="1" applyFont="1" applyFill="1" applyBorder="1" applyAlignment="1" applyProtection="1">
      <alignment horizontal="left" vertical="top" wrapText="1"/>
      <protection locked="0"/>
    </xf>
    <xf numFmtId="49" fontId="15" fillId="2" borderId="24" xfId="0" applyNumberFormat="1" applyFont="1" applyFill="1" applyBorder="1" applyAlignment="1" applyProtection="1">
      <alignment horizontal="left" vertical="top" wrapText="1"/>
      <protection locked="0"/>
    </xf>
    <xf numFmtId="0" fontId="14" fillId="7" borderId="31" xfId="0" applyNumberFormat="1" applyFont="1" applyFill="1" applyBorder="1" applyAlignment="1">
      <alignment horizontal="left" vertical="top" wrapText="1"/>
    </xf>
    <xf numFmtId="0" fontId="10" fillId="7" borderId="31" xfId="0" applyNumberFormat="1" applyFont="1" applyFill="1" applyBorder="1" applyAlignment="1">
      <alignment horizontal="right" vertical="center" wrapText="1"/>
    </xf>
    <xf numFmtId="3" fontId="14" fillId="7" borderId="8" xfId="0" applyNumberFormat="1" applyFont="1" applyFill="1" applyBorder="1" applyAlignment="1">
      <alignment horizontal="center" vertical="top" wrapText="1"/>
    </xf>
    <xf numFmtId="0" fontId="18" fillId="0" borderId="48" xfId="0" applyNumberFormat="1" applyFont="1" applyBorder="1" applyAlignment="1">
      <alignment vertical="center" wrapText="1"/>
    </xf>
    <xf numFmtId="4" fontId="14" fillId="0" borderId="31" xfId="0" applyNumberFormat="1" applyFont="1" applyBorder="1" applyAlignment="1">
      <alignment horizontal="right" vertical="top"/>
    </xf>
    <xf numFmtId="1" fontId="18" fillId="0" borderId="48" xfId="0" applyNumberFormat="1" applyFont="1" applyBorder="1" applyAlignment="1">
      <alignment vertical="center" wrapText="1"/>
    </xf>
    <xf numFmtId="1" fontId="14" fillId="0" borderId="31" xfId="0" applyNumberFormat="1" applyFont="1" applyBorder="1" applyAlignment="1">
      <alignment horizontal="right" vertical="top"/>
    </xf>
    <xf numFmtId="3" fontId="15" fillId="2" borderId="49" xfId="0" applyNumberFormat="1" applyFont="1" applyFill="1" applyBorder="1" applyAlignment="1" applyProtection="1">
      <alignment horizontal="center" vertical="top" wrapText="1"/>
      <protection locked="0"/>
    </xf>
    <xf numFmtId="0" fontId="6" fillId="2" borderId="24" xfId="0" applyFont="1" applyFill="1" applyBorder="1" applyAlignment="1">
      <alignment horizontal="justify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4" fontId="16" fillId="4" borderId="11" xfId="0" applyNumberFormat="1" applyFont="1" applyFill="1" applyBorder="1" applyAlignment="1" applyProtection="1">
      <alignment horizontal="right" vertical="center" wrapText="1"/>
    </xf>
    <xf numFmtId="4" fontId="16" fillId="4" borderId="12" xfId="0" applyNumberFormat="1" applyFont="1" applyFill="1" applyBorder="1" applyAlignment="1" applyProtection="1">
      <alignment horizontal="right" vertical="center" wrapText="1"/>
    </xf>
    <xf numFmtId="4" fontId="16" fillId="4" borderId="13" xfId="0" applyNumberFormat="1" applyFont="1" applyFill="1" applyBorder="1" applyAlignment="1" applyProtection="1">
      <alignment horizontal="right" vertical="center" wrapText="1"/>
    </xf>
    <xf numFmtId="4" fontId="15" fillId="4" borderId="21" xfId="0" applyNumberFormat="1" applyFont="1" applyFill="1" applyBorder="1" applyAlignment="1" applyProtection="1">
      <alignment horizontal="right" vertical="top" wrapText="1"/>
    </xf>
    <xf numFmtId="4" fontId="15" fillId="4" borderId="22" xfId="0" applyNumberFormat="1" applyFont="1" applyFill="1" applyBorder="1" applyAlignment="1" applyProtection="1">
      <alignment horizontal="right" vertical="top" wrapText="1"/>
    </xf>
    <xf numFmtId="4" fontId="15" fillId="4" borderId="15" xfId="0" applyNumberFormat="1" applyFont="1" applyFill="1" applyBorder="1" applyAlignment="1" applyProtection="1">
      <alignment horizontal="right" vertical="top" wrapText="1"/>
    </xf>
    <xf numFmtId="0" fontId="13" fillId="2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8" fillId="0" borderId="37" xfId="0" applyNumberFormat="1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19" fillId="6" borderId="32" xfId="0" applyNumberFormat="1" applyFont="1" applyFill="1" applyBorder="1" applyAlignment="1">
      <alignment horizontal="center" vertical="top" wrapText="1"/>
    </xf>
    <xf numFmtId="0" fontId="19" fillId="6" borderId="33" xfId="0" applyNumberFormat="1" applyFont="1" applyFill="1" applyBorder="1" applyAlignment="1">
      <alignment horizontal="center" vertical="top" wrapText="1"/>
    </xf>
    <xf numFmtId="0" fontId="19" fillId="6" borderId="34" xfId="0" applyNumberFormat="1" applyFont="1" applyFill="1" applyBorder="1" applyAlignment="1">
      <alignment horizontal="center" vertical="top" wrapText="1"/>
    </xf>
    <xf numFmtId="0" fontId="18" fillId="0" borderId="33" xfId="0" applyNumberFormat="1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19" fillId="6" borderId="32" xfId="0" applyNumberFormat="1" applyFont="1" applyFill="1" applyBorder="1" applyAlignment="1">
      <alignment horizontal="center" vertical="center" wrapText="1"/>
    </xf>
    <xf numFmtId="0" fontId="19" fillId="6" borderId="36" xfId="0" applyNumberFormat="1" applyFont="1" applyFill="1" applyBorder="1" applyAlignment="1">
      <alignment horizontal="center" vertical="center" wrapText="1"/>
    </xf>
    <xf numFmtId="0" fontId="19" fillId="6" borderId="33" xfId="0" applyNumberFormat="1" applyFont="1" applyFill="1" applyBorder="1" applyAlignment="1">
      <alignment horizontal="center" vertical="center" wrapText="1"/>
    </xf>
    <xf numFmtId="0" fontId="19" fillId="6" borderId="34" xfId="0" applyNumberFormat="1" applyFont="1" applyFill="1" applyBorder="1" applyAlignment="1">
      <alignment horizontal="center" vertical="center" wrapText="1"/>
    </xf>
    <xf numFmtId="4" fontId="15" fillId="4" borderId="20" xfId="0" applyNumberFormat="1" applyFont="1" applyFill="1" applyBorder="1" applyAlignment="1" applyProtection="1">
      <alignment horizontal="right" vertical="top" wrapText="1"/>
    </xf>
    <xf numFmtId="4" fontId="15" fillId="4" borderId="19" xfId="0" applyNumberFormat="1" applyFont="1" applyFill="1" applyBorder="1" applyAlignment="1" applyProtection="1">
      <alignment horizontal="right" vertical="top" wrapText="1"/>
    </xf>
    <xf numFmtId="0" fontId="8" fillId="6" borderId="27" xfId="0" applyNumberFormat="1" applyFont="1" applyFill="1" applyBorder="1" applyAlignment="1">
      <alignment horizontal="center" vertical="center" wrapText="1"/>
    </xf>
    <xf numFmtId="0" fontId="8" fillId="6" borderId="28" xfId="0" applyNumberFormat="1" applyFont="1" applyFill="1" applyBorder="1" applyAlignment="1">
      <alignment horizontal="center" vertical="center" wrapText="1"/>
    </xf>
    <xf numFmtId="0" fontId="19" fillId="6" borderId="35" xfId="0" applyNumberFormat="1" applyFont="1" applyFill="1" applyBorder="1" applyAlignment="1">
      <alignment horizontal="center" vertical="top" wrapText="1"/>
    </xf>
    <xf numFmtId="0" fontId="18" fillId="0" borderId="35" xfId="0" applyNumberFormat="1" applyFont="1" applyBorder="1" applyAlignment="1">
      <alignment horizontal="center" vertical="top" wrapText="1"/>
    </xf>
    <xf numFmtId="0" fontId="17" fillId="0" borderId="3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17" fillId="7" borderId="46" xfId="0" applyFont="1" applyFill="1" applyBorder="1" applyAlignment="1">
      <alignment horizontal="center" vertical="top"/>
    </xf>
    <xf numFmtId="0" fontId="17" fillId="7" borderId="47" xfId="0" applyFont="1" applyFill="1" applyBorder="1" applyAlignment="1">
      <alignment horizontal="center" vertical="top"/>
    </xf>
    <xf numFmtId="0" fontId="18" fillId="7" borderId="32" xfId="0" applyNumberFormat="1" applyFont="1" applyFill="1" applyBorder="1" applyAlignment="1">
      <alignment horizontal="center" vertical="center" wrapText="1"/>
    </xf>
    <xf numFmtId="0" fontId="18" fillId="7" borderId="34" xfId="0" applyNumberFormat="1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top"/>
    </xf>
    <xf numFmtId="0" fontId="14" fillId="5" borderId="15" xfId="0" applyFont="1" applyFill="1" applyBorder="1" applyAlignment="1">
      <alignment horizontal="center" vertical="top"/>
    </xf>
    <xf numFmtId="0" fontId="18" fillId="0" borderId="32" xfId="0" applyNumberFormat="1" applyFont="1" applyBorder="1" applyAlignment="1">
      <alignment horizontal="center" vertical="top" wrapText="1"/>
    </xf>
    <xf numFmtId="0" fontId="18" fillId="0" borderId="34" xfId="0" applyNumberFormat="1" applyFont="1" applyBorder="1" applyAlignment="1">
      <alignment horizontal="center" vertical="top" wrapText="1"/>
    </xf>
    <xf numFmtId="0" fontId="18" fillId="0" borderId="32" xfId="0" applyNumberFormat="1" applyFont="1" applyBorder="1" applyAlignment="1">
      <alignment horizontal="left" vertical="top" wrapText="1"/>
    </xf>
    <xf numFmtId="0" fontId="14" fillId="0" borderId="34" xfId="0" applyFont="1" applyBorder="1" applyAlignment="1">
      <alignment horizontal="left" vertical="top" wrapText="1"/>
    </xf>
    <xf numFmtId="0" fontId="18" fillId="0" borderId="39" xfId="0" applyNumberFormat="1" applyFont="1" applyBorder="1" applyAlignment="1">
      <alignment horizontal="left" vertical="center" wrapText="1"/>
    </xf>
    <xf numFmtId="0" fontId="19" fillId="6" borderId="3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abSelected="1" view="pageBreakPreview" zoomScaleNormal="100" zoomScaleSheetLayoutView="100" workbookViewId="0">
      <selection activeCell="B4" sqref="B4:G4"/>
    </sheetView>
  </sheetViews>
  <sheetFormatPr defaultRowHeight="15" x14ac:dyDescent="0.25"/>
  <cols>
    <col min="1" max="1" width="4.5703125" customWidth="1"/>
    <col min="2" max="2" width="6.42578125" customWidth="1"/>
    <col min="3" max="3" width="28.5703125" customWidth="1"/>
    <col min="4" max="4" width="5.85546875" customWidth="1"/>
    <col min="5" max="5" width="9.140625" customWidth="1"/>
    <col min="6" max="6" width="13.85546875" customWidth="1"/>
    <col min="7" max="7" width="13.140625" customWidth="1"/>
    <col min="10" max="10" width="31" customWidth="1"/>
    <col min="11" max="12" width="17.42578125" customWidth="1"/>
    <col min="13" max="13" width="6.7109375" customWidth="1"/>
    <col min="14" max="14" width="11.85546875" customWidth="1"/>
    <col min="15" max="15" width="13.85546875" customWidth="1"/>
    <col min="16" max="16" width="8.7109375" customWidth="1"/>
    <col min="17" max="17" width="10.28515625" customWidth="1"/>
    <col min="18" max="18" width="0.42578125" customWidth="1"/>
  </cols>
  <sheetData>
    <row r="1" spans="1:27" ht="34.5" customHeight="1" x14ac:dyDescent="0.25">
      <c r="B1" s="122" t="s">
        <v>49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3"/>
      <c r="T1" s="3"/>
      <c r="U1" s="3"/>
      <c r="V1" s="3"/>
      <c r="W1" s="3"/>
      <c r="X1" s="3"/>
      <c r="Y1" s="3"/>
      <c r="Z1" s="3"/>
      <c r="AA1" s="3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90" t="s">
        <v>25</v>
      </c>
      <c r="C3" s="91"/>
      <c r="D3" s="91"/>
      <c r="E3" s="92"/>
      <c r="F3" s="57">
        <v>9806619.3499999996</v>
      </c>
      <c r="G3" s="9" t="s">
        <v>2</v>
      </c>
      <c r="H3" s="1"/>
      <c r="I3" s="90" t="s">
        <v>51</v>
      </c>
      <c r="J3" s="91"/>
      <c r="K3" s="91"/>
      <c r="L3" s="91"/>
      <c r="M3" s="91"/>
      <c r="N3" s="91"/>
      <c r="O3" s="91"/>
      <c r="P3" s="91"/>
      <c r="Q3" s="123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99"/>
      <c r="C4" s="99"/>
      <c r="D4" s="99"/>
      <c r="E4" s="99"/>
      <c r="F4" s="99"/>
      <c r="G4" s="99"/>
      <c r="H4" s="1"/>
      <c r="I4" s="124" t="s">
        <v>52</v>
      </c>
      <c r="J4" s="124"/>
      <c r="K4" s="124"/>
      <c r="L4" s="12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62" t="s">
        <v>53</v>
      </c>
      <c r="J5" s="62"/>
      <c r="K5" s="62"/>
      <c r="L5" s="6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00" t="s">
        <v>11</v>
      </c>
      <c r="C7" s="92"/>
      <c r="D7" s="101"/>
      <c r="E7" s="101"/>
      <c r="F7" s="102"/>
      <c r="G7" s="103"/>
      <c r="H7" s="4"/>
      <c r="I7" s="90" t="s">
        <v>3</v>
      </c>
      <c r="J7" s="91"/>
      <c r="K7" s="91"/>
      <c r="L7" s="91"/>
      <c r="M7" s="91"/>
      <c r="N7" s="91"/>
      <c r="O7" s="91"/>
      <c r="P7" s="91"/>
      <c r="Q7" s="123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0.25" x14ac:dyDescent="0.25">
      <c r="B8" s="5" t="s">
        <v>4</v>
      </c>
      <c r="C8" s="6" t="s">
        <v>0</v>
      </c>
      <c r="D8" s="6" t="s">
        <v>8</v>
      </c>
      <c r="E8" s="7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12</v>
      </c>
      <c r="L8" s="6" t="s">
        <v>50</v>
      </c>
      <c r="M8" s="6" t="s">
        <v>8</v>
      </c>
      <c r="N8" s="7" t="s">
        <v>9</v>
      </c>
      <c r="O8" s="7" t="s">
        <v>13</v>
      </c>
      <c r="P8" s="7" t="s">
        <v>5</v>
      </c>
      <c r="Q8" s="8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0" customFormat="1" ht="17.25" customHeight="1" x14ac:dyDescent="0.25">
      <c r="A9" s="117" t="s">
        <v>16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</row>
    <row r="10" spans="1:27" s="16" customFormat="1" ht="41.25" customHeight="1" x14ac:dyDescent="0.25">
      <c r="A10" s="28"/>
      <c r="B10" s="21">
        <v>1</v>
      </c>
      <c r="C10" s="19" t="s">
        <v>31</v>
      </c>
      <c r="D10" s="17" t="s">
        <v>26</v>
      </c>
      <c r="E10" s="43">
        <v>4416.67</v>
      </c>
      <c r="F10" s="30">
        <v>12</v>
      </c>
      <c r="G10" s="73">
        <f>E10*F10</f>
        <v>53000.04</v>
      </c>
      <c r="H10" s="20"/>
      <c r="I10" s="31">
        <f>B10</f>
        <v>1</v>
      </c>
      <c r="J10" s="75" t="str">
        <f>C10</f>
        <v>Изолятор опорно-стержневой ОСК 12,5-35-Б-01-2  УХЛ1 (эквивалент ИОС-35-500-1 )</v>
      </c>
      <c r="K10" s="76"/>
      <c r="L10" s="77"/>
      <c r="M10" s="18" t="s">
        <v>26</v>
      </c>
      <c r="N10" s="43">
        <f>E10</f>
        <v>4416.67</v>
      </c>
      <c r="O10" s="33"/>
      <c r="P10" s="30">
        <v>12</v>
      </c>
      <c r="Q10" s="34">
        <f>O10*P10</f>
        <v>0</v>
      </c>
      <c r="R10" s="20"/>
      <c r="S10" s="15"/>
      <c r="T10" s="15"/>
      <c r="U10" s="15"/>
      <c r="V10" s="15"/>
      <c r="W10" s="15"/>
      <c r="X10" s="15"/>
      <c r="Y10" s="15"/>
      <c r="Z10" s="15"/>
      <c r="AA10" s="15"/>
    </row>
    <row r="11" spans="1:27" s="16" customFormat="1" ht="41.25" customHeight="1" x14ac:dyDescent="0.25">
      <c r="A11" s="28"/>
      <c r="B11" s="21">
        <v>2</v>
      </c>
      <c r="C11" s="19" t="s">
        <v>32</v>
      </c>
      <c r="D11" s="17" t="s">
        <v>26</v>
      </c>
      <c r="E11" s="43">
        <v>13244.1</v>
      </c>
      <c r="F11" s="30">
        <v>36</v>
      </c>
      <c r="G11" s="73">
        <f>E11*F11</f>
        <v>476787.60000000003</v>
      </c>
      <c r="H11" s="20"/>
      <c r="I11" s="31">
        <f>B11</f>
        <v>2</v>
      </c>
      <c r="J11" s="75" t="str">
        <f>C11</f>
        <v>Изолятор опорно-стержневой полимерный ОСК 10-110-Б031-2 УХЛ1  (эквивалент ИОС-110-400)</v>
      </c>
      <c r="K11" s="76"/>
      <c r="L11" s="77"/>
      <c r="M11" s="18" t="s">
        <v>26</v>
      </c>
      <c r="N11" s="43">
        <f>E11</f>
        <v>13244.1</v>
      </c>
      <c r="O11" s="33"/>
      <c r="P11" s="30">
        <v>36</v>
      </c>
      <c r="Q11" s="34">
        <f>O11*P11</f>
        <v>0</v>
      </c>
      <c r="R11" s="20"/>
      <c r="S11" s="15"/>
      <c r="T11" s="15"/>
      <c r="U11" s="15"/>
      <c r="V11" s="15"/>
      <c r="W11" s="15"/>
      <c r="X11" s="15"/>
      <c r="Y11" s="15"/>
      <c r="Z11" s="15"/>
      <c r="AA11" s="15"/>
    </row>
    <row r="12" spans="1:27" s="14" customFormat="1" ht="15.75" customHeight="1" x14ac:dyDescent="0.25">
      <c r="A12" s="35"/>
      <c r="B12" s="120" t="s">
        <v>18</v>
      </c>
      <c r="C12" s="121"/>
      <c r="D12" s="36"/>
      <c r="E12" s="37"/>
      <c r="F12" s="63">
        <f>SUM(F10:F11)</f>
        <v>48</v>
      </c>
      <c r="G12" s="38">
        <f>SUM(G10:G11)</f>
        <v>529787.64</v>
      </c>
      <c r="H12" s="38"/>
      <c r="I12" s="132" t="str">
        <f>B12</f>
        <v xml:space="preserve">Итого по филиалу "АЭС"  </v>
      </c>
      <c r="J12" s="133"/>
      <c r="K12" s="37"/>
      <c r="L12" s="37"/>
      <c r="M12" s="39"/>
      <c r="N12" s="40"/>
      <c r="O12" s="40"/>
      <c r="P12" s="64">
        <f>SUM(P10:P11)</f>
        <v>48</v>
      </c>
      <c r="Q12" s="65">
        <f>SUM(Q10:Q11)</f>
        <v>0</v>
      </c>
      <c r="R12" s="40"/>
    </row>
    <row r="13" spans="1:27" s="11" customFormat="1" ht="15.75" customHeight="1" x14ac:dyDescent="0.25">
      <c r="A13" s="119" t="s">
        <v>17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8"/>
    </row>
    <row r="14" spans="1:27" s="16" customFormat="1" ht="37.5" customHeight="1" x14ac:dyDescent="0.25">
      <c r="A14" s="28"/>
      <c r="B14" s="21">
        <v>1</v>
      </c>
      <c r="C14" s="19" t="s">
        <v>33</v>
      </c>
      <c r="D14" s="17" t="s">
        <v>26</v>
      </c>
      <c r="E14" s="43">
        <v>16429.54</v>
      </c>
      <c r="F14" s="30">
        <v>65</v>
      </c>
      <c r="G14" s="41">
        <f>E14*F14</f>
        <v>1067920.1000000001</v>
      </c>
      <c r="H14" s="20"/>
      <c r="I14" s="31">
        <v>1</v>
      </c>
      <c r="J14" s="75" t="str">
        <f>C14</f>
        <v>Изолятор  опорно-стержневой (полимерный) ОТПК 10-110 Б-2 УХЛ1-02  (эквивалент УСТ-110)</v>
      </c>
      <c r="K14" s="76"/>
      <c r="L14" s="77"/>
      <c r="M14" s="18" t="s">
        <v>26</v>
      </c>
      <c r="N14" s="43">
        <f>E14</f>
        <v>16429.54</v>
      </c>
      <c r="O14" s="33"/>
      <c r="P14" s="30">
        <v>65</v>
      </c>
      <c r="Q14" s="34">
        <f>O14*P14</f>
        <v>0</v>
      </c>
      <c r="R14" s="20"/>
      <c r="S14" s="15"/>
      <c r="T14" s="15"/>
      <c r="U14" s="15"/>
      <c r="V14" s="15"/>
      <c r="W14" s="15"/>
      <c r="X14" s="15"/>
      <c r="Y14" s="15"/>
      <c r="Z14" s="15"/>
      <c r="AA14" s="15"/>
    </row>
    <row r="15" spans="1:27" s="16" customFormat="1" ht="38.25" customHeight="1" x14ac:dyDescent="0.25">
      <c r="A15" s="28"/>
      <c r="B15" s="21">
        <v>2</v>
      </c>
      <c r="C15" s="19" t="s">
        <v>34</v>
      </c>
      <c r="D15" s="17" t="s">
        <v>26</v>
      </c>
      <c r="E15" s="43">
        <v>5220</v>
      </c>
      <c r="F15" s="30">
        <v>84</v>
      </c>
      <c r="G15" s="41">
        <f t="shared" ref="G15:G30" si="0">E15*F15</f>
        <v>438480</v>
      </c>
      <c r="H15" s="20"/>
      <c r="I15" s="31">
        <v>2</v>
      </c>
      <c r="J15" s="75" t="str">
        <f t="shared" ref="J15:J30" si="1">C15</f>
        <v>Изолятор опорно-стержневой  полимерный ОТПК-10 35 Б-2 УХЛ 1  (эквивалент ИОС-35-500-01)</v>
      </c>
      <c r="K15" s="76"/>
      <c r="L15" s="77"/>
      <c r="M15" s="18" t="s">
        <v>26</v>
      </c>
      <c r="N15" s="43">
        <f t="shared" ref="N15:N29" si="2">E15</f>
        <v>5220</v>
      </c>
      <c r="O15" s="33"/>
      <c r="P15" s="30">
        <v>84</v>
      </c>
      <c r="Q15" s="34">
        <f t="shared" ref="Q15:Q30" si="3">O15*P15</f>
        <v>0</v>
      </c>
      <c r="R15" s="20"/>
      <c r="S15" s="15"/>
      <c r="T15" s="15"/>
      <c r="U15" s="15"/>
      <c r="V15" s="15"/>
      <c r="W15" s="15"/>
      <c r="X15" s="15"/>
      <c r="Y15" s="15"/>
      <c r="Z15" s="15"/>
      <c r="AA15" s="15"/>
    </row>
    <row r="16" spans="1:27" s="16" customFormat="1" ht="39" customHeight="1" x14ac:dyDescent="0.25">
      <c r="A16" s="28"/>
      <c r="B16" s="21">
        <v>3</v>
      </c>
      <c r="C16" s="19" t="s">
        <v>34</v>
      </c>
      <c r="D16" s="17" t="s">
        <v>26</v>
      </c>
      <c r="E16" s="43">
        <v>5220</v>
      </c>
      <c r="F16" s="30">
        <v>27</v>
      </c>
      <c r="G16" s="41">
        <f t="shared" si="0"/>
        <v>140940</v>
      </c>
      <c r="H16" s="20"/>
      <c r="I16" s="31">
        <v>3</v>
      </c>
      <c r="J16" s="75" t="str">
        <f t="shared" si="1"/>
        <v>Изолятор опорно-стержневой  полимерный ОТПК-10 35 Б-2 УХЛ 1  (эквивалент ИОС-35-500-01)</v>
      </c>
      <c r="K16" s="76"/>
      <c r="L16" s="77"/>
      <c r="M16" s="18" t="s">
        <v>26</v>
      </c>
      <c r="N16" s="43">
        <f t="shared" si="2"/>
        <v>5220</v>
      </c>
      <c r="O16" s="33"/>
      <c r="P16" s="30">
        <v>27</v>
      </c>
      <c r="Q16" s="34">
        <f t="shared" si="3"/>
        <v>0</v>
      </c>
      <c r="R16" s="20"/>
      <c r="S16" s="15"/>
      <c r="T16" s="15"/>
      <c r="U16" s="15"/>
      <c r="V16" s="15"/>
      <c r="W16" s="15"/>
      <c r="X16" s="15"/>
      <c r="Y16" s="15"/>
      <c r="Z16" s="15"/>
      <c r="AA16" s="15"/>
    </row>
    <row r="17" spans="1:27" s="16" customFormat="1" ht="38.25" x14ac:dyDescent="0.25">
      <c r="A17" s="28"/>
      <c r="B17" s="21">
        <v>4</v>
      </c>
      <c r="C17" s="19" t="s">
        <v>31</v>
      </c>
      <c r="D17" s="17" t="s">
        <v>26</v>
      </c>
      <c r="E17" s="43">
        <v>4416.67</v>
      </c>
      <c r="F17" s="30">
        <v>12</v>
      </c>
      <c r="G17" s="41">
        <f t="shared" si="0"/>
        <v>53000.04</v>
      </c>
      <c r="H17" s="20"/>
      <c r="I17" s="31">
        <v>4</v>
      </c>
      <c r="J17" s="75" t="str">
        <f t="shared" si="1"/>
        <v>Изолятор опорно-стержневой ОСК 12,5-35-Б-01-2  УХЛ1 (эквивалент ИОС-35-500-1 )</v>
      </c>
      <c r="K17" s="76"/>
      <c r="L17" s="77"/>
      <c r="M17" s="18" t="s">
        <v>26</v>
      </c>
      <c r="N17" s="43">
        <f t="shared" si="2"/>
        <v>4416.67</v>
      </c>
      <c r="O17" s="33"/>
      <c r="P17" s="30">
        <v>12</v>
      </c>
      <c r="Q17" s="34">
        <f t="shared" si="3"/>
        <v>0</v>
      </c>
      <c r="R17" s="20"/>
      <c r="S17" s="15"/>
      <c r="T17" s="15"/>
      <c r="U17" s="15"/>
      <c r="V17" s="15"/>
      <c r="W17" s="15"/>
      <c r="X17" s="15"/>
      <c r="Y17" s="15"/>
      <c r="Z17" s="15"/>
      <c r="AA17" s="15"/>
    </row>
    <row r="18" spans="1:27" s="16" customFormat="1" ht="38.25" x14ac:dyDescent="0.25">
      <c r="A18" s="28"/>
      <c r="B18" s="21">
        <v>5</v>
      </c>
      <c r="C18" s="19" t="s">
        <v>32</v>
      </c>
      <c r="D18" s="17" t="s">
        <v>26</v>
      </c>
      <c r="E18" s="43">
        <v>13244.1</v>
      </c>
      <c r="F18" s="30">
        <v>18</v>
      </c>
      <c r="G18" s="41">
        <f t="shared" si="0"/>
        <v>238393.80000000002</v>
      </c>
      <c r="H18" s="20"/>
      <c r="I18" s="31">
        <v>5</v>
      </c>
      <c r="J18" s="75" t="str">
        <f t="shared" si="1"/>
        <v>Изолятор опорно-стержневой полимерный ОСК 10-110-Б031-2 УХЛ1  (эквивалент ИОС-110-400)</v>
      </c>
      <c r="K18" s="76"/>
      <c r="L18" s="77"/>
      <c r="M18" s="18" t="s">
        <v>26</v>
      </c>
      <c r="N18" s="43">
        <f t="shared" si="2"/>
        <v>13244.1</v>
      </c>
      <c r="O18" s="33"/>
      <c r="P18" s="30">
        <v>18</v>
      </c>
      <c r="Q18" s="34">
        <f t="shared" si="3"/>
        <v>0</v>
      </c>
      <c r="R18" s="20"/>
      <c r="S18" s="15"/>
      <c r="T18" s="15"/>
      <c r="U18" s="15"/>
      <c r="V18" s="15"/>
      <c r="W18" s="15"/>
      <c r="X18" s="15"/>
      <c r="Y18" s="15"/>
      <c r="Z18" s="15"/>
      <c r="AA18" s="15"/>
    </row>
    <row r="19" spans="1:27" s="16" customFormat="1" ht="38.25" x14ac:dyDescent="0.25">
      <c r="A19" s="28"/>
      <c r="B19" s="21">
        <v>6</v>
      </c>
      <c r="C19" s="19" t="s">
        <v>35</v>
      </c>
      <c r="D19" s="17" t="s">
        <v>26</v>
      </c>
      <c r="E19" s="43">
        <v>14689.14</v>
      </c>
      <c r="F19" s="30">
        <v>18</v>
      </c>
      <c r="G19" s="41">
        <f t="shared" si="0"/>
        <v>264404.52</v>
      </c>
      <c r="H19" s="20"/>
      <c r="I19" s="31">
        <v>6</v>
      </c>
      <c r="J19" s="75" t="str">
        <f t="shared" si="1"/>
        <v>Изолятор опорно-стержневой полимерный ОСК 10-110 И06-2 УХЛ1 (эквивалент ИОС-110-1250)</v>
      </c>
      <c r="K19" s="76"/>
      <c r="L19" s="77"/>
      <c r="M19" s="18" t="s">
        <v>26</v>
      </c>
      <c r="N19" s="43">
        <f t="shared" si="2"/>
        <v>14689.14</v>
      </c>
      <c r="O19" s="33"/>
      <c r="P19" s="30">
        <v>18</v>
      </c>
      <c r="Q19" s="34">
        <f t="shared" si="3"/>
        <v>0</v>
      </c>
      <c r="R19" s="20"/>
      <c r="S19" s="15"/>
      <c r="T19" s="15"/>
      <c r="U19" s="15"/>
      <c r="V19" s="15"/>
      <c r="W19" s="15"/>
      <c r="X19" s="15"/>
      <c r="Y19" s="15"/>
      <c r="Z19" s="15"/>
      <c r="AA19" s="15"/>
    </row>
    <row r="20" spans="1:27" s="16" customFormat="1" ht="38.25" x14ac:dyDescent="0.25">
      <c r="A20" s="28"/>
      <c r="B20" s="58">
        <v>7</v>
      </c>
      <c r="C20" s="59" t="s">
        <v>36</v>
      </c>
      <c r="D20" s="60" t="s">
        <v>26</v>
      </c>
      <c r="E20" s="61">
        <v>9303.11</v>
      </c>
      <c r="F20" s="30">
        <v>24</v>
      </c>
      <c r="G20" s="41">
        <f t="shared" si="0"/>
        <v>223274.64</v>
      </c>
      <c r="H20" s="20"/>
      <c r="I20" s="31">
        <v>7</v>
      </c>
      <c r="J20" s="75" t="str">
        <f t="shared" si="1"/>
        <v>Изолятор опорно-стержневой полимерный ОСК 10-110-В05-2 УХЛ1 (эквивалент ИОС 110-600)</v>
      </c>
      <c r="K20" s="76"/>
      <c r="L20" s="77"/>
      <c r="M20" s="18" t="s">
        <v>26</v>
      </c>
      <c r="N20" s="43">
        <f t="shared" si="2"/>
        <v>9303.11</v>
      </c>
      <c r="O20" s="33"/>
      <c r="P20" s="30">
        <v>24</v>
      </c>
      <c r="Q20" s="34">
        <f t="shared" si="3"/>
        <v>0</v>
      </c>
      <c r="R20" s="20"/>
      <c r="S20" s="15"/>
      <c r="T20" s="15"/>
      <c r="U20" s="15"/>
      <c r="V20" s="15"/>
      <c r="W20" s="15"/>
      <c r="X20" s="15"/>
      <c r="Y20" s="15"/>
      <c r="Z20" s="15"/>
      <c r="AA20" s="15"/>
    </row>
    <row r="21" spans="1:27" s="16" customFormat="1" ht="43.5" customHeight="1" x14ac:dyDescent="0.25">
      <c r="A21" s="28"/>
      <c r="B21" s="58">
        <v>8</v>
      </c>
      <c r="C21" s="59" t="s">
        <v>36</v>
      </c>
      <c r="D21" s="60" t="s">
        <v>26</v>
      </c>
      <c r="E21" s="61">
        <v>8636.3799999999992</v>
      </c>
      <c r="F21" s="30">
        <v>18</v>
      </c>
      <c r="G21" s="41">
        <f t="shared" si="0"/>
        <v>155454.84</v>
      </c>
      <c r="H21" s="20"/>
      <c r="I21" s="31">
        <v>8</v>
      </c>
      <c r="J21" s="75" t="str">
        <f t="shared" ref="J21" si="4">C21</f>
        <v>Изолятор опорно-стержневой полимерный ОСК 10-110-В05-2 УХЛ1 (эквивалент ИОС 110-600)</v>
      </c>
      <c r="K21" s="76"/>
      <c r="L21" s="77"/>
      <c r="M21" s="18" t="s">
        <v>26</v>
      </c>
      <c r="N21" s="43">
        <f t="shared" si="2"/>
        <v>8636.3799999999992</v>
      </c>
      <c r="O21" s="33"/>
      <c r="P21" s="30">
        <v>18</v>
      </c>
      <c r="Q21" s="34">
        <f t="shared" ref="Q21" si="5">O21*P21</f>
        <v>0</v>
      </c>
      <c r="R21" s="20"/>
      <c r="S21" s="15"/>
      <c r="T21" s="15"/>
      <c r="U21" s="15"/>
      <c r="V21" s="15"/>
      <c r="W21" s="15"/>
      <c r="X21" s="15"/>
      <c r="Y21" s="15"/>
      <c r="Z21" s="15"/>
      <c r="AA21" s="15"/>
    </row>
    <row r="22" spans="1:27" s="16" customFormat="1" ht="38.25" x14ac:dyDescent="0.25">
      <c r="A22" s="28"/>
      <c r="B22" s="58">
        <v>9</v>
      </c>
      <c r="C22" s="19" t="s">
        <v>48</v>
      </c>
      <c r="D22" s="17" t="s">
        <v>26</v>
      </c>
      <c r="E22" s="43">
        <v>5850</v>
      </c>
      <c r="F22" s="30">
        <v>112</v>
      </c>
      <c r="G22" s="41">
        <f t="shared" si="0"/>
        <v>655200</v>
      </c>
      <c r="H22" s="20"/>
      <c r="I22" s="31">
        <v>9</v>
      </c>
      <c r="J22" s="75" t="str">
        <f t="shared" si="1"/>
        <v>Изолятор опорно-стержневой полимерный ОСК 10-35-Б01-2 УХЛ1 (эквивалент ИОС 35-500-01)</v>
      </c>
      <c r="K22" s="76"/>
      <c r="L22" s="77"/>
      <c r="M22" s="18" t="s">
        <v>26</v>
      </c>
      <c r="N22" s="43">
        <f t="shared" si="2"/>
        <v>5850</v>
      </c>
      <c r="O22" s="33"/>
      <c r="P22" s="30">
        <v>112</v>
      </c>
      <c r="Q22" s="34">
        <f t="shared" si="3"/>
        <v>0</v>
      </c>
      <c r="R22" s="20"/>
      <c r="S22" s="15"/>
      <c r="T22" s="15"/>
      <c r="U22" s="15"/>
      <c r="V22" s="15"/>
      <c r="W22" s="15"/>
      <c r="X22" s="15"/>
      <c r="Y22" s="15"/>
      <c r="Z22" s="15"/>
      <c r="AA22" s="15"/>
    </row>
    <row r="23" spans="1:27" s="16" customFormat="1" ht="38.25" x14ac:dyDescent="0.25">
      <c r="A23" s="28"/>
      <c r="B23" s="58">
        <v>10</v>
      </c>
      <c r="C23" s="19" t="s">
        <v>37</v>
      </c>
      <c r="D23" s="17" t="s">
        <v>26</v>
      </c>
      <c r="E23" s="43">
        <v>8715.5499999999993</v>
      </c>
      <c r="F23" s="30">
        <v>48</v>
      </c>
      <c r="G23" s="41">
        <f t="shared" si="0"/>
        <v>418346.39999999997</v>
      </c>
      <c r="H23" s="20"/>
      <c r="I23" s="31">
        <v>10</v>
      </c>
      <c r="J23" s="75" t="str">
        <f t="shared" si="1"/>
        <v>Изолятор опорно-стержневой полимерный ОСК 10-35-Е06-3 УХЛ1 (эквивалент ИОС-35-500-03)</v>
      </c>
      <c r="K23" s="76"/>
      <c r="L23" s="77"/>
      <c r="M23" s="18" t="s">
        <v>26</v>
      </c>
      <c r="N23" s="43">
        <f t="shared" si="2"/>
        <v>8715.5499999999993</v>
      </c>
      <c r="O23" s="33"/>
      <c r="P23" s="30">
        <v>48</v>
      </c>
      <c r="Q23" s="34">
        <f t="shared" si="3"/>
        <v>0</v>
      </c>
      <c r="R23" s="20"/>
      <c r="S23" s="15"/>
      <c r="T23" s="15"/>
      <c r="U23" s="15"/>
      <c r="V23" s="15"/>
      <c r="W23" s="15"/>
      <c r="X23" s="15"/>
      <c r="Y23" s="15"/>
      <c r="Z23" s="15"/>
      <c r="AA23" s="15"/>
    </row>
    <row r="24" spans="1:27" s="16" customFormat="1" ht="38.25" x14ac:dyDescent="0.25">
      <c r="A24" s="28"/>
      <c r="B24" s="58">
        <v>11</v>
      </c>
      <c r="C24" s="19" t="s">
        <v>38</v>
      </c>
      <c r="D24" s="17" t="s">
        <v>26</v>
      </c>
      <c r="E24" s="43">
        <v>8933.33</v>
      </c>
      <c r="F24" s="30">
        <v>6</v>
      </c>
      <c r="G24" s="41">
        <f t="shared" si="0"/>
        <v>53599.979999999996</v>
      </c>
      <c r="H24" s="20"/>
      <c r="I24" s="31">
        <v>11</v>
      </c>
      <c r="J24" s="75" t="str">
        <f t="shared" si="1"/>
        <v xml:space="preserve">Изолятор опорно-стержневой полимерный ОСК-10-110 -А4 УХЛ1(эквивалент С4-450)  </v>
      </c>
      <c r="K24" s="76"/>
      <c r="L24" s="77"/>
      <c r="M24" s="18" t="s">
        <v>26</v>
      </c>
      <c r="N24" s="43">
        <f t="shared" si="2"/>
        <v>8933.33</v>
      </c>
      <c r="O24" s="33"/>
      <c r="P24" s="30">
        <v>6</v>
      </c>
      <c r="Q24" s="34">
        <f t="shared" si="3"/>
        <v>0</v>
      </c>
      <c r="R24" s="20"/>
      <c r="S24" s="15"/>
      <c r="T24" s="15"/>
      <c r="U24" s="15"/>
      <c r="V24" s="15"/>
      <c r="W24" s="15"/>
      <c r="X24" s="15"/>
      <c r="Y24" s="15"/>
      <c r="Z24" s="15"/>
      <c r="AA24" s="15"/>
    </row>
    <row r="25" spans="1:27" s="16" customFormat="1" ht="38.25" x14ac:dyDescent="0.25">
      <c r="A25" s="28"/>
      <c r="B25" s="58">
        <v>12</v>
      </c>
      <c r="C25" s="19" t="s">
        <v>39</v>
      </c>
      <c r="D25" s="17" t="s">
        <v>26</v>
      </c>
      <c r="E25" s="43">
        <v>11162.56</v>
      </c>
      <c r="F25" s="30">
        <v>36</v>
      </c>
      <c r="G25" s="41">
        <f t="shared" si="0"/>
        <v>401852.15999999997</v>
      </c>
      <c r="H25" s="20"/>
      <c r="I25" s="31">
        <v>12</v>
      </c>
      <c r="J25" s="75" t="str">
        <f t="shared" si="1"/>
        <v>Изолятор опорный полимерный ОСК10-110Б-2УХЛ1 (эквивалент ИОС 110-400)</v>
      </c>
      <c r="K25" s="76"/>
      <c r="L25" s="77"/>
      <c r="M25" s="18" t="s">
        <v>26</v>
      </c>
      <c r="N25" s="43">
        <f t="shared" si="2"/>
        <v>11162.56</v>
      </c>
      <c r="O25" s="33"/>
      <c r="P25" s="30">
        <v>36</v>
      </c>
      <c r="Q25" s="34">
        <f t="shared" si="3"/>
        <v>0</v>
      </c>
      <c r="R25" s="20"/>
      <c r="S25" s="15"/>
      <c r="T25" s="15"/>
      <c r="U25" s="15"/>
      <c r="V25" s="15"/>
      <c r="W25" s="15"/>
      <c r="X25" s="15"/>
      <c r="Y25" s="15"/>
      <c r="Z25" s="15"/>
      <c r="AA25" s="15"/>
    </row>
    <row r="26" spans="1:27" s="16" customFormat="1" ht="38.25" x14ac:dyDescent="0.25">
      <c r="A26" s="28"/>
      <c r="B26" s="58">
        <v>13</v>
      </c>
      <c r="C26" s="19" t="s">
        <v>40</v>
      </c>
      <c r="D26" s="17" t="s">
        <v>26</v>
      </c>
      <c r="E26" s="43">
        <v>11656.89</v>
      </c>
      <c r="F26" s="30">
        <v>81</v>
      </c>
      <c r="G26" s="41">
        <f t="shared" si="0"/>
        <v>944208.09</v>
      </c>
      <c r="H26" s="20"/>
      <c r="I26" s="31">
        <v>13</v>
      </c>
      <c r="J26" s="75" t="str">
        <f t="shared" si="1"/>
        <v>Изолятор опроно-стержневой  полимерный ОТПК 10-110 Б-2 УХЛ1 (эквивалент ИОС-110-400)</v>
      </c>
      <c r="K26" s="76"/>
      <c r="L26" s="77"/>
      <c r="M26" s="18" t="s">
        <v>26</v>
      </c>
      <c r="N26" s="43">
        <f t="shared" si="2"/>
        <v>11656.89</v>
      </c>
      <c r="O26" s="33"/>
      <c r="P26" s="30">
        <v>81</v>
      </c>
      <c r="Q26" s="34">
        <f t="shared" si="3"/>
        <v>0</v>
      </c>
      <c r="R26" s="20"/>
      <c r="S26" s="15"/>
      <c r="T26" s="15"/>
      <c r="U26" s="15"/>
      <c r="V26" s="15"/>
      <c r="W26" s="15"/>
      <c r="X26" s="15"/>
      <c r="Y26" s="15"/>
      <c r="Z26" s="15"/>
      <c r="AA26" s="15"/>
    </row>
    <row r="27" spans="1:27" s="16" customFormat="1" ht="38.25" x14ac:dyDescent="0.25">
      <c r="A27" s="28"/>
      <c r="B27" s="58">
        <v>14</v>
      </c>
      <c r="C27" s="19" t="s">
        <v>41</v>
      </c>
      <c r="D27" s="17" t="s">
        <v>26</v>
      </c>
      <c r="E27" s="43">
        <v>11656.89</v>
      </c>
      <c r="F27" s="30">
        <v>42</v>
      </c>
      <c r="G27" s="41">
        <f t="shared" si="0"/>
        <v>489589.38</v>
      </c>
      <c r="H27" s="20"/>
      <c r="I27" s="31">
        <v>14</v>
      </c>
      <c r="J27" s="75" t="str">
        <f t="shared" si="1"/>
        <v>Изолятор опроно-стержневой  полимерный ОТПК 10-110 Б-2 УХЛ1  (эквивалент ИОС-110-400)</v>
      </c>
      <c r="K27" s="76"/>
      <c r="L27" s="77"/>
      <c r="M27" s="18" t="s">
        <v>26</v>
      </c>
      <c r="N27" s="43">
        <f t="shared" si="2"/>
        <v>11656.89</v>
      </c>
      <c r="O27" s="33"/>
      <c r="P27" s="30">
        <v>42</v>
      </c>
      <c r="Q27" s="34">
        <f t="shared" si="3"/>
        <v>0</v>
      </c>
      <c r="R27" s="20"/>
      <c r="S27" s="15"/>
      <c r="T27" s="15"/>
      <c r="U27" s="15"/>
      <c r="V27" s="15"/>
      <c r="W27" s="15"/>
      <c r="X27" s="15"/>
      <c r="Y27" s="15"/>
      <c r="Z27" s="15"/>
      <c r="AA27" s="15"/>
    </row>
    <row r="28" spans="1:27" s="16" customFormat="1" ht="38.25" x14ac:dyDescent="0.25">
      <c r="A28" s="28"/>
      <c r="B28" s="58">
        <v>15</v>
      </c>
      <c r="C28" s="19" t="s">
        <v>42</v>
      </c>
      <c r="D28" s="17" t="s">
        <v>26</v>
      </c>
      <c r="E28" s="43">
        <v>2520</v>
      </c>
      <c r="F28" s="30">
        <v>27</v>
      </c>
      <c r="G28" s="41">
        <f t="shared" si="0"/>
        <v>68040</v>
      </c>
      <c r="H28" s="20"/>
      <c r="I28" s="31">
        <v>15</v>
      </c>
      <c r="J28" s="75" t="str">
        <f t="shared" si="1"/>
        <v>Изолятор опроно-стержневой полимерный ОСК 6-10-Г03-2 УХЛ1 (эквивалент С6-80-11)</v>
      </c>
      <c r="K28" s="76"/>
      <c r="L28" s="77"/>
      <c r="M28" s="18" t="s">
        <v>26</v>
      </c>
      <c r="N28" s="43">
        <f t="shared" si="2"/>
        <v>2520</v>
      </c>
      <c r="O28" s="33"/>
      <c r="P28" s="30">
        <v>27</v>
      </c>
      <c r="Q28" s="34">
        <f t="shared" si="3"/>
        <v>0</v>
      </c>
      <c r="R28" s="20"/>
      <c r="S28" s="15"/>
      <c r="T28" s="15"/>
      <c r="U28" s="15"/>
      <c r="V28" s="15"/>
      <c r="W28" s="15"/>
      <c r="X28" s="15"/>
      <c r="Y28" s="15"/>
      <c r="Z28" s="15"/>
      <c r="AA28" s="15"/>
    </row>
    <row r="29" spans="1:27" s="16" customFormat="1" ht="39.75" customHeight="1" x14ac:dyDescent="0.25">
      <c r="A29" s="28"/>
      <c r="B29" s="58">
        <v>16</v>
      </c>
      <c r="C29" s="19" t="s">
        <v>43</v>
      </c>
      <c r="D29" s="17" t="s">
        <v>26</v>
      </c>
      <c r="E29" s="43">
        <v>13306.5</v>
      </c>
      <c r="F29" s="30">
        <v>6</v>
      </c>
      <c r="G29" s="41">
        <f t="shared" si="0"/>
        <v>79839</v>
      </c>
      <c r="H29" s="20"/>
      <c r="I29" s="31">
        <v>16</v>
      </c>
      <c r="J29" s="75" t="str">
        <f t="shared" si="1"/>
        <v>Опорно-стержневой изолятор полимерный ОТПК 10-110B-2  УХЛ1-02 (эквивалент ИОС-110-600)</v>
      </c>
      <c r="K29" s="76"/>
      <c r="L29" s="77"/>
      <c r="M29" s="18" t="s">
        <v>26</v>
      </c>
      <c r="N29" s="43">
        <f t="shared" si="2"/>
        <v>13306.5</v>
      </c>
      <c r="O29" s="33"/>
      <c r="P29" s="30">
        <v>6</v>
      </c>
      <c r="Q29" s="34">
        <f t="shared" si="3"/>
        <v>0</v>
      </c>
      <c r="R29" s="20"/>
      <c r="S29" s="15"/>
      <c r="T29" s="15"/>
      <c r="U29" s="15"/>
      <c r="V29" s="15"/>
      <c r="W29" s="15"/>
      <c r="X29" s="15"/>
      <c r="Y29" s="15"/>
      <c r="Z29" s="15"/>
      <c r="AA29" s="15"/>
    </row>
    <row r="30" spans="1:27" s="16" customFormat="1" ht="51.75" thickBot="1" x14ac:dyDescent="0.3">
      <c r="A30" s="28"/>
      <c r="B30" s="58">
        <v>17</v>
      </c>
      <c r="C30" s="19" t="s">
        <v>44</v>
      </c>
      <c r="D30" s="17" t="s">
        <v>26</v>
      </c>
      <c r="E30" s="43">
        <v>16206.51</v>
      </c>
      <c r="F30" s="30">
        <v>12</v>
      </c>
      <c r="G30" s="41">
        <f t="shared" si="0"/>
        <v>194478.12</v>
      </c>
      <c r="H30" s="20"/>
      <c r="I30" s="31">
        <v>17</v>
      </c>
      <c r="J30" s="75" t="str">
        <f t="shared" si="1"/>
        <v>Опорно-стержневой изолятор полимерный ОТПК 10-110B-2  УХЛ1-02  (эквивалент ИОС-110-600)</v>
      </c>
      <c r="K30" s="76"/>
      <c r="L30" s="77"/>
      <c r="M30" s="18" t="s">
        <v>26</v>
      </c>
      <c r="N30" s="43">
        <f>E30</f>
        <v>16206.51</v>
      </c>
      <c r="O30" s="33"/>
      <c r="P30" s="30">
        <v>12</v>
      </c>
      <c r="Q30" s="34">
        <f t="shared" si="3"/>
        <v>0</v>
      </c>
      <c r="R30" s="20"/>
      <c r="S30" s="15"/>
      <c r="T30" s="15"/>
      <c r="U30" s="15"/>
      <c r="V30" s="15"/>
      <c r="W30" s="15"/>
      <c r="X30" s="15"/>
      <c r="Y30" s="15"/>
      <c r="Z30" s="15"/>
      <c r="AA30" s="15"/>
    </row>
    <row r="31" spans="1:27" s="11" customFormat="1" ht="17.25" customHeight="1" thickBot="1" x14ac:dyDescent="0.3">
      <c r="A31" s="45"/>
      <c r="B31" s="104" t="s">
        <v>30</v>
      </c>
      <c r="C31" s="105"/>
      <c r="D31" s="46"/>
      <c r="E31" s="47"/>
      <c r="F31" s="66">
        <f>SUM(F14:F30)</f>
        <v>636</v>
      </c>
      <c r="G31" s="48">
        <f>SUM(G14:G30)</f>
        <v>5887021.0700000003</v>
      </c>
      <c r="H31" s="48"/>
      <c r="I31" s="128" t="str">
        <f>B31</f>
        <v>Итого по филиалу "ПЭС"</v>
      </c>
      <c r="J31" s="129"/>
      <c r="K31" s="78"/>
      <c r="L31" s="47"/>
      <c r="M31" s="12"/>
      <c r="N31" s="13"/>
      <c r="O31" s="13"/>
      <c r="P31" s="67">
        <f>SUM(P14:P30)</f>
        <v>636</v>
      </c>
      <c r="Q31" s="68">
        <f>SUM(Q14:Q30)</f>
        <v>0</v>
      </c>
      <c r="R31" s="13"/>
    </row>
    <row r="32" spans="1:27" s="11" customFormat="1" ht="15.75" customHeight="1" x14ac:dyDescent="0.25">
      <c r="A32" s="111" t="s">
        <v>19</v>
      </c>
      <c r="B32" s="112"/>
      <c r="C32" s="112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4"/>
    </row>
    <row r="33" spans="1:27" s="11" customFormat="1" ht="15.75" customHeight="1" x14ac:dyDescent="0.25">
      <c r="A33" s="111" t="s">
        <v>20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4"/>
    </row>
    <row r="34" spans="1:27" ht="39.75" customHeight="1" x14ac:dyDescent="0.25">
      <c r="A34" s="28"/>
      <c r="B34" s="21">
        <v>1</v>
      </c>
      <c r="C34" s="19" t="s">
        <v>34</v>
      </c>
      <c r="D34" s="17" t="s">
        <v>26</v>
      </c>
      <c r="E34" s="29">
        <v>5220</v>
      </c>
      <c r="F34" s="42">
        <v>30</v>
      </c>
      <c r="G34" s="73">
        <f>E34*F34</f>
        <v>156600</v>
      </c>
      <c r="H34" s="20"/>
      <c r="I34" s="31">
        <v>1</v>
      </c>
      <c r="J34" s="75" t="str">
        <f>C34</f>
        <v>Изолятор опорно-стержневой  полимерный ОТПК-10 35 Б-2 УХЛ 1  (эквивалент ИОС-35-500-01)</v>
      </c>
      <c r="K34" s="76"/>
      <c r="L34" s="77"/>
      <c r="M34" s="18" t="s">
        <v>26</v>
      </c>
      <c r="N34" s="29">
        <f>E34</f>
        <v>5220</v>
      </c>
      <c r="O34" s="33"/>
      <c r="P34" s="42">
        <v>30</v>
      </c>
      <c r="Q34" s="34">
        <f>O34*P34</f>
        <v>0</v>
      </c>
      <c r="R34" s="20"/>
      <c r="S34" s="1"/>
      <c r="T34" s="1"/>
      <c r="U34" s="1"/>
      <c r="V34" s="1"/>
      <c r="W34" s="1"/>
      <c r="X34" s="1"/>
      <c r="Y34" s="1"/>
      <c r="Z34" s="1"/>
      <c r="AA34" s="1"/>
    </row>
    <row r="35" spans="1:27" ht="38.25" x14ac:dyDescent="0.25">
      <c r="A35" s="28"/>
      <c r="B35" s="49">
        <v>2</v>
      </c>
      <c r="C35" s="19" t="s">
        <v>45</v>
      </c>
      <c r="D35" s="17" t="s">
        <v>26</v>
      </c>
      <c r="E35" s="29">
        <v>2790.1210000000001</v>
      </c>
      <c r="F35" s="42">
        <v>9</v>
      </c>
      <c r="G35" s="73">
        <f>E35*F35</f>
        <v>25111.089</v>
      </c>
      <c r="H35" s="20"/>
      <c r="I35" s="74">
        <v>2</v>
      </c>
      <c r="J35" s="75" t="str">
        <f>C35</f>
        <v>Изолятор опорно-стержневой (полимерный) ОСПК 4-10 А-1 УХЛ1 (эквивалент С4-80-I)</v>
      </c>
      <c r="K35" s="79"/>
      <c r="L35" s="77"/>
      <c r="M35" s="18" t="s">
        <v>26</v>
      </c>
      <c r="N35" s="29">
        <f t="shared" ref="N35:N36" si="6">E35</f>
        <v>2790.1210000000001</v>
      </c>
      <c r="O35" s="51"/>
      <c r="P35" s="42">
        <v>9</v>
      </c>
      <c r="Q35" s="34">
        <f>O35*P35</f>
        <v>0</v>
      </c>
      <c r="R35" s="20"/>
      <c r="S35" s="1"/>
      <c r="T35" s="1"/>
      <c r="U35" s="1"/>
      <c r="V35" s="1"/>
      <c r="W35" s="1"/>
      <c r="X35" s="1"/>
      <c r="Y35" s="1"/>
      <c r="Z35" s="1"/>
      <c r="AA35" s="1"/>
    </row>
    <row r="36" spans="1:27" ht="39" thickBot="1" x14ac:dyDescent="0.3">
      <c r="A36" s="28"/>
      <c r="B36" s="49">
        <v>3</v>
      </c>
      <c r="C36" s="19" t="s">
        <v>41</v>
      </c>
      <c r="D36" s="17" t="s">
        <v>26</v>
      </c>
      <c r="E36" s="29">
        <v>11656.89</v>
      </c>
      <c r="F36" s="87">
        <v>55</v>
      </c>
      <c r="G36" s="73">
        <f>E36*F36</f>
        <v>641128.94999999995</v>
      </c>
      <c r="H36" s="20"/>
      <c r="I36" s="74">
        <v>3</v>
      </c>
      <c r="J36" s="75" t="str">
        <f>C36</f>
        <v>Изолятор опроно-стержневой  полимерный ОТПК 10-110 Б-2 УХЛ1  (эквивалент ИОС-110-400)</v>
      </c>
      <c r="K36" s="79"/>
      <c r="L36" s="77"/>
      <c r="M36" s="18" t="s">
        <v>26</v>
      </c>
      <c r="N36" s="29">
        <f t="shared" si="6"/>
        <v>11656.89</v>
      </c>
      <c r="O36" s="51"/>
      <c r="P36" s="44">
        <v>55</v>
      </c>
      <c r="Q36" s="34">
        <f>O36*P36</f>
        <v>0</v>
      </c>
      <c r="R36" s="20"/>
      <c r="S36" s="1"/>
      <c r="T36" s="1"/>
      <c r="U36" s="1"/>
      <c r="V36" s="1"/>
      <c r="W36" s="1"/>
      <c r="X36" s="1"/>
      <c r="Y36" s="1"/>
      <c r="Z36" s="1"/>
      <c r="AA36" s="1"/>
    </row>
    <row r="37" spans="1:27" s="11" customFormat="1" ht="22.5" customHeight="1" x14ac:dyDescent="0.25">
      <c r="A37" s="45"/>
      <c r="B37" s="136" t="s">
        <v>21</v>
      </c>
      <c r="C37" s="110"/>
      <c r="D37" s="52"/>
      <c r="E37" s="84"/>
      <c r="F37" s="86">
        <f>SUM(F34:F36)</f>
        <v>94</v>
      </c>
      <c r="G37" s="48">
        <f>SUM(G34:G36)</f>
        <v>822840.03899999999</v>
      </c>
      <c r="H37" s="48"/>
      <c r="I37" s="128" t="str">
        <f>B37</f>
        <v xml:space="preserve">Итого по филиалу "ХЭС" СП "СЭС"  </v>
      </c>
      <c r="J37" s="129"/>
      <c r="K37" s="53"/>
      <c r="L37" s="53"/>
      <c r="M37" s="82"/>
      <c r="N37" s="13"/>
      <c r="O37" s="13"/>
      <c r="P37" s="67">
        <f>SUM(P34:P36)</f>
        <v>94</v>
      </c>
      <c r="Q37" s="68">
        <f>SUM(Q34:Q36)</f>
        <v>0</v>
      </c>
      <c r="R37" s="13"/>
    </row>
    <row r="38" spans="1:27" s="11" customFormat="1" ht="15.75" customHeight="1" x14ac:dyDescent="0.25">
      <c r="A38" s="111" t="s">
        <v>22</v>
      </c>
      <c r="B38" s="112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4"/>
    </row>
    <row r="39" spans="1:27" ht="44.25" customHeight="1" x14ac:dyDescent="0.25">
      <c r="A39" s="28"/>
      <c r="B39" s="21">
        <v>1</v>
      </c>
      <c r="C39" s="19" t="s">
        <v>34</v>
      </c>
      <c r="D39" s="17" t="s">
        <v>26</v>
      </c>
      <c r="E39" s="29">
        <v>5220</v>
      </c>
      <c r="F39" s="30">
        <v>69</v>
      </c>
      <c r="G39" s="73">
        <f>E39*F39</f>
        <v>360180</v>
      </c>
      <c r="H39" s="20"/>
      <c r="I39" s="31">
        <f>B39</f>
        <v>1</v>
      </c>
      <c r="J39" s="75" t="str">
        <f>C39</f>
        <v>Изолятор опорно-стержневой  полимерный ОТПК-10 35 Б-2 УХЛ 1  (эквивалент ИОС-35-500-01)</v>
      </c>
      <c r="K39" s="76"/>
      <c r="L39" s="77"/>
      <c r="M39" s="18" t="s">
        <v>26</v>
      </c>
      <c r="N39" s="29">
        <f>E39</f>
        <v>5220</v>
      </c>
      <c r="O39" s="33"/>
      <c r="P39" s="30">
        <v>69</v>
      </c>
      <c r="Q39" s="34">
        <f>P39*O39</f>
        <v>0</v>
      </c>
      <c r="R39" s="20"/>
      <c r="S39" s="1"/>
      <c r="T39" s="1"/>
      <c r="U39" s="1"/>
      <c r="V39" s="1"/>
      <c r="W39" s="1"/>
      <c r="X39" s="1"/>
      <c r="Y39" s="1"/>
      <c r="Z39" s="1"/>
      <c r="AA39" s="1"/>
    </row>
    <row r="40" spans="1:27" ht="40.5" customHeight="1" x14ac:dyDescent="0.25">
      <c r="A40" s="28"/>
      <c r="B40" s="21">
        <v>2</v>
      </c>
      <c r="C40" s="19" t="s">
        <v>34</v>
      </c>
      <c r="D40" s="17" t="s">
        <v>26</v>
      </c>
      <c r="E40" s="29">
        <v>5220</v>
      </c>
      <c r="F40" s="30">
        <v>27</v>
      </c>
      <c r="G40" s="73">
        <f>E40*F40</f>
        <v>140940</v>
      </c>
      <c r="H40" s="20"/>
      <c r="I40" s="31">
        <f t="shared" ref="I40:I42" si="7">B40</f>
        <v>2</v>
      </c>
      <c r="J40" s="75" t="str">
        <f>C40</f>
        <v>Изолятор опорно-стержневой  полимерный ОТПК-10 35 Б-2 УХЛ 1  (эквивалент ИОС-35-500-01)</v>
      </c>
      <c r="K40" s="76"/>
      <c r="L40" s="77"/>
      <c r="M40" s="18" t="s">
        <v>26</v>
      </c>
      <c r="N40" s="29">
        <f t="shared" ref="N40:N42" si="8">E40</f>
        <v>5220</v>
      </c>
      <c r="O40" s="33"/>
      <c r="P40" s="30">
        <v>27</v>
      </c>
      <c r="Q40" s="34">
        <f t="shared" ref="Q40:Q42" si="9">P40*O40</f>
        <v>0</v>
      </c>
      <c r="R40" s="20"/>
      <c r="S40" s="1"/>
      <c r="T40" s="1"/>
      <c r="U40" s="1"/>
      <c r="V40" s="1"/>
      <c r="W40" s="1"/>
      <c r="X40" s="1"/>
      <c r="Y40" s="1"/>
      <c r="Z40" s="1"/>
      <c r="AA40" s="1"/>
    </row>
    <row r="41" spans="1:27" ht="38.25" x14ac:dyDescent="0.25">
      <c r="A41" s="28"/>
      <c r="B41" s="21">
        <v>3</v>
      </c>
      <c r="C41" s="19" t="s">
        <v>41</v>
      </c>
      <c r="D41" s="17" t="s">
        <v>26</v>
      </c>
      <c r="E41" s="29">
        <v>11656.891</v>
      </c>
      <c r="F41" s="30">
        <v>18</v>
      </c>
      <c r="G41" s="73">
        <f>E41*F41</f>
        <v>209824.038</v>
      </c>
      <c r="H41" s="20"/>
      <c r="I41" s="31">
        <f t="shared" si="7"/>
        <v>3</v>
      </c>
      <c r="J41" s="75" t="str">
        <f>C41</f>
        <v>Изолятор опроно-стержневой  полимерный ОТПК 10-110 Б-2 УХЛ1  (эквивалент ИОС-110-400)</v>
      </c>
      <c r="K41" s="76"/>
      <c r="L41" s="77"/>
      <c r="M41" s="18" t="s">
        <v>26</v>
      </c>
      <c r="N41" s="29">
        <f t="shared" si="8"/>
        <v>11656.891</v>
      </c>
      <c r="O41" s="33"/>
      <c r="P41" s="30">
        <v>18</v>
      </c>
      <c r="Q41" s="34">
        <f t="shared" si="9"/>
        <v>0</v>
      </c>
      <c r="R41" s="20"/>
      <c r="S41" s="1"/>
      <c r="T41" s="1"/>
      <c r="U41" s="1"/>
      <c r="V41" s="1"/>
      <c r="W41" s="1"/>
      <c r="X41" s="1"/>
      <c r="Y41" s="1"/>
      <c r="Z41" s="1"/>
      <c r="AA41" s="1"/>
    </row>
    <row r="42" spans="1:27" ht="38.25" x14ac:dyDescent="0.25">
      <c r="A42" s="28"/>
      <c r="B42" s="21">
        <v>4</v>
      </c>
      <c r="C42" s="19" t="s">
        <v>40</v>
      </c>
      <c r="D42" s="17" t="s">
        <v>26</v>
      </c>
      <c r="E42" s="85">
        <v>11656.89</v>
      </c>
      <c r="F42" s="30">
        <v>99</v>
      </c>
      <c r="G42" s="73">
        <f>E42*F42</f>
        <v>1154032.1099999999</v>
      </c>
      <c r="H42" s="20"/>
      <c r="I42" s="31">
        <f t="shared" si="7"/>
        <v>4</v>
      </c>
      <c r="J42" s="81" t="str">
        <f>C42</f>
        <v>Изолятор опроно-стержневой  полимерный ОТПК 10-110 Б-2 УХЛ1 (эквивалент ИОС-110-400)</v>
      </c>
      <c r="K42" s="80"/>
      <c r="L42" s="77"/>
      <c r="M42" s="18" t="s">
        <v>26</v>
      </c>
      <c r="N42" s="29">
        <f t="shared" si="8"/>
        <v>11656.89</v>
      </c>
      <c r="O42" s="33"/>
      <c r="P42" s="30">
        <v>99</v>
      </c>
      <c r="Q42" s="34">
        <f t="shared" si="9"/>
        <v>0</v>
      </c>
      <c r="R42" s="20"/>
      <c r="S42" s="1"/>
      <c r="T42" s="1"/>
      <c r="U42" s="1"/>
      <c r="V42" s="1"/>
      <c r="W42" s="1"/>
      <c r="X42" s="1"/>
      <c r="Y42" s="1"/>
      <c r="Z42" s="1"/>
      <c r="AA42" s="1"/>
    </row>
    <row r="43" spans="1:27" s="11" customFormat="1" ht="20.25" customHeight="1" x14ac:dyDescent="0.25">
      <c r="A43" s="54"/>
      <c r="B43" s="109" t="s">
        <v>24</v>
      </c>
      <c r="C43" s="110"/>
      <c r="D43" s="52"/>
      <c r="E43" s="84"/>
      <c r="F43" s="66">
        <f>SUM(F39:F42)</f>
        <v>213</v>
      </c>
      <c r="G43" s="48">
        <f>SUM(G39:G42)</f>
        <v>1864976.1479999998</v>
      </c>
      <c r="H43" s="48"/>
      <c r="I43" s="126" t="str">
        <f>B43</f>
        <v xml:space="preserve">Итого по филиалу "ХЭС" СП "ЦЭС" </v>
      </c>
      <c r="J43" s="127"/>
      <c r="K43" s="53"/>
      <c r="L43" s="53"/>
      <c r="M43" s="12"/>
      <c r="N43" s="13"/>
      <c r="O43" s="13"/>
      <c r="P43" s="67">
        <f>SUM(P39:P42)</f>
        <v>213</v>
      </c>
      <c r="Q43" s="68">
        <f>SUM(Q39:Q42)</f>
        <v>0</v>
      </c>
      <c r="R43" s="13"/>
    </row>
    <row r="44" spans="1:27" s="11" customFormat="1" ht="30" customHeight="1" x14ac:dyDescent="0.25">
      <c r="A44" s="137" t="s">
        <v>23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4"/>
    </row>
    <row r="45" spans="1:27" ht="38.25" x14ac:dyDescent="0.25">
      <c r="A45" s="28"/>
      <c r="B45" s="21">
        <v>1</v>
      </c>
      <c r="C45" s="19" t="s">
        <v>47</v>
      </c>
      <c r="D45" s="17" t="s">
        <v>26</v>
      </c>
      <c r="E45" s="43">
        <v>5850</v>
      </c>
      <c r="F45" s="30">
        <v>24</v>
      </c>
      <c r="G45" s="73">
        <f>E45*F45</f>
        <v>140400</v>
      </c>
      <c r="H45" s="20"/>
      <c r="I45" s="31">
        <v>1</v>
      </c>
      <c r="J45" s="75" t="str">
        <f>C45</f>
        <v>Изолятор опорно-стержневой полимерный ОСК 10-35-Б01-2 УХЛ1 (эквивалент ИОС-35-500-01)</v>
      </c>
      <c r="K45" s="32"/>
      <c r="L45" s="32"/>
      <c r="M45" s="83" t="str">
        <f>D45</f>
        <v>шт</v>
      </c>
      <c r="N45" s="43">
        <f>E45</f>
        <v>5850</v>
      </c>
      <c r="O45" s="33"/>
      <c r="P45" s="30">
        <v>24</v>
      </c>
      <c r="Q45" s="34">
        <f>O45*P45</f>
        <v>0</v>
      </c>
      <c r="R45" s="20"/>
      <c r="S45" s="1"/>
      <c r="T45" s="1"/>
      <c r="U45" s="1"/>
      <c r="V45" s="1"/>
      <c r="W45" s="1"/>
      <c r="X45" s="1"/>
      <c r="Y45" s="1"/>
      <c r="Z45" s="1"/>
      <c r="AA45" s="1"/>
    </row>
    <row r="46" spans="1:27" s="11" customFormat="1" ht="14.25" customHeight="1" x14ac:dyDescent="0.25">
      <c r="A46" s="52"/>
      <c r="B46" s="134" t="s">
        <v>27</v>
      </c>
      <c r="C46" s="135"/>
      <c r="D46" s="52"/>
      <c r="E46" s="53"/>
      <c r="F46" s="53"/>
      <c r="G46" s="48">
        <f>SUM(G45:G45)</f>
        <v>140400</v>
      </c>
      <c r="H46" s="48"/>
      <c r="I46" s="128" t="str">
        <f>B46</f>
        <v xml:space="preserve">Итого по филиалу "ЭС ЕАО" . </v>
      </c>
      <c r="J46" s="129"/>
      <c r="K46" s="53"/>
      <c r="L46" s="53"/>
      <c r="M46" s="12"/>
      <c r="N46" s="13"/>
      <c r="O46" s="13"/>
      <c r="P46" s="67">
        <f>SUM(P45)</f>
        <v>24</v>
      </c>
      <c r="Q46" s="68">
        <f>SUM(Q45)</f>
        <v>0</v>
      </c>
      <c r="R46" s="13"/>
    </row>
    <row r="47" spans="1:27" s="11" customFormat="1" ht="15.75" customHeight="1" x14ac:dyDescent="0.25">
      <c r="A47" s="106" t="s">
        <v>28</v>
      </c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8"/>
    </row>
    <row r="48" spans="1:27" ht="40.5" customHeight="1" thickBot="1" x14ac:dyDescent="0.3">
      <c r="A48" s="28"/>
      <c r="B48" s="49">
        <v>1</v>
      </c>
      <c r="C48" s="19" t="s">
        <v>46</v>
      </c>
      <c r="D48" s="17" t="s">
        <v>26</v>
      </c>
      <c r="E48" s="43">
        <v>31199.691999999999</v>
      </c>
      <c r="F48" s="87">
        <v>18</v>
      </c>
      <c r="G48" s="73">
        <f>E48*F48</f>
        <v>561594.45600000001</v>
      </c>
      <c r="H48" s="20"/>
      <c r="I48" s="74">
        <v>1</v>
      </c>
      <c r="J48" s="75" t="str">
        <f>C48</f>
        <v>Изолятор опорно-стержневой полимерный ОСК 10-110-Г025-3 УХЛ1 (эквивалент SOHK C6-550)</v>
      </c>
      <c r="K48" s="50"/>
      <c r="L48" s="50"/>
      <c r="M48" s="83" t="str">
        <f>D48</f>
        <v>шт</v>
      </c>
      <c r="N48" s="72">
        <f>E48</f>
        <v>31199.691999999999</v>
      </c>
      <c r="O48" s="51"/>
      <c r="P48" s="44">
        <v>18</v>
      </c>
      <c r="Q48" s="56">
        <f>O48*P48</f>
        <v>0</v>
      </c>
      <c r="R48" s="20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 thickBot="1" x14ac:dyDescent="0.3">
      <c r="A49" s="28"/>
      <c r="B49" s="134" t="s">
        <v>29</v>
      </c>
      <c r="C49" s="135"/>
      <c r="D49" s="33"/>
      <c r="E49" s="23"/>
      <c r="F49" s="88">
        <f>SUM(F48)</f>
        <v>18</v>
      </c>
      <c r="G49" s="55">
        <f>SUM(G48:G48)</f>
        <v>561594.45600000001</v>
      </c>
      <c r="H49" s="20"/>
      <c r="I49" s="130" t="str">
        <f>B49</f>
        <v xml:space="preserve">Итого по филиалу "ЮЯЭС"  </v>
      </c>
      <c r="J49" s="131"/>
      <c r="K49" s="22"/>
      <c r="L49" s="50"/>
      <c r="M49" s="71"/>
      <c r="N49" s="72"/>
      <c r="O49" s="23"/>
      <c r="P49" s="69">
        <f>SUM(P48)</f>
        <v>18</v>
      </c>
      <c r="Q49" s="70">
        <f>SUM(Q48)</f>
        <v>0</v>
      </c>
      <c r="R49" s="20"/>
      <c r="S49" s="1"/>
      <c r="T49" s="1"/>
      <c r="U49" s="1"/>
      <c r="V49" s="1"/>
      <c r="W49" s="1"/>
      <c r="X49" s="1"/>
      <c r="Y49" s="1"/>
      <c r="Z49" s="1"/>
      <c r="AA49" s="1"/>
    </row>
    <row r="50" spans="1:27" ht="21" customHeight="1" thickBot="1" x14ac:dyDescent="0.3">
      <c r="A50" s="28"/>
      <c r="B50" s="93" t="s">
        <v>6</v>
      </c>
      <c r="C50" s="94"/>
      <c r="D50" s="94"/>
      <c r="E50" s="94"/>
      <c r="F50" s="95"/>
      <c r="G50" s="24">
        <f>G49+G46+G43+G37+G31+G12</f>
        <v>9806619.3530000001</v>
      </c>
      <c r="H50" s="20"/>
      <c r="I50" s="93" t="s">
        <v>6</v>
      </c>
      <c r="J50" s="94"/>
      <c r="K50" s="94"/>
      <c r="L50" s="94"/>
      <c r="M50" s="94"/>
      <c r="N50" s="94"/>
      <c r="O50" s="94"/>
      <c r="P50" s="95"/>
      <c r="Q50" s="24">
        <f>Q49+Q46+Q43+Q37+Q31+Q12</f>
        <v>0</v>
      </c>
      <c r="R50" s="20"/>
      <c r="S50" s="1"/>
      <c r="T50" s="1"/>
      <c r="U50" s="1"/>
      <c r="V50" s="1"/>
      <c r="W50" s="1"/>
      <c r="X50" s="1"/>
      <c r="Y50" s="1"/>
      <c r="Z50" s="1"/>
      <c r="AA50" s="1"/>
    </row>
    <row r="51" spans="1:27" ht="15" customHeight="1" x14ac:dyDescent="0.25">
      <c r="A51" s="28"/>
      <c r="B51" s="115" t="s">
        <v>15</v>
      </c>
      <c r="C51" s="116"/>
      <c r="D51" s="116"/>
      <c r="E51" s="116"/>
      <c r="F51" s="25">
        <v>0.2</v>
      </c>
      <c r="G51" s="26">
        <f>G50*F51</f>
        <v>1961323.8706</v>
      </c>
      <c r="H51" s="20"/>
      <c r="I51" s="115" t="s">
        <v>15</v>
      </c>
      <c r="J51" s="116"/>
      <c r="K51" s="116"/>
      <c r="L51" s="116"/>
      <c r="M51" s="116"/>
      <c r="N51" s="116"/>
      <c r="O51" s="116"/>
      <c r="P51" s="25">
        <v>0.2</v>
      </c>
      <c r="Q51" s="26">
        <f>Q50*P51</f>
        <v>0</v>
      </c>
      <c r="R51" s="20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 thickBot="1" x14ac:dyDescent="0.3">
      <c r="A52" s="28"/>
      <c r="B52" s="96" t="s">
        <v>7</v>
      </c>
      <c r="C52" s="97"/>
      <c r="D52" s="97"/>
      <c r="E52" s="97"/>
      <c r="F52" s="98"/>
      <c r="G52" s="27">
        <f>G50+G51</f>
        <v>11767943.2236</v>
      </c>
      <c r="H52" s="20"/>
      <c r="I52" s="96" t="s">
        <v>7</v>
      </c>
      <c r="J52" s="97"/>
      <c r="K52" s="97"/>
      <c r="L52" s="97"/>
      <c r="M52" s="97"/>
      <c r="N52" s="97"/>
      <c r="O52" s="97"/>
      <c r="P52" s="98"/>
      <c r="Q52" s="27">
        <f>Q50+Q51</f>
        <v>0</v>
      </c>
      <c r="R52" s="20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 x14ac:dyDescent="0.25">
      <c r="B53" s="89"/>
      <c r="C53" s="89"/>
      <c r="D53" s="89"/>
      <c r="E53" s="89"/>
      <c r="F53" s="89"/>
      <c r="G53" s="89"/>
      <c r="H53" s="1"/>
      <c r="I53" s="1"/>
      <c r="J53" s="1"/>
      <c r="K53" s="1"/>
      <c r="L53" s="1"/>
      <c r="M53" s="2"/>
      <c r="N53" s="2"/>
      <c r="O53" s="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80.25" customHeight="1" x14ac:dyDescent="0.25">
      <c r="J54" s="125" t="s">
        <v>54</v>
      </c>
      <c r="K54" s="125"/>
      <c r="AA54" s="1"/>
    </row>
  </sheetData>
  <mergeCells count="34">
    <mergeCell ref="B46:C46"/>
    <mergeCell ref="I7:Q7"/>
    <mergeCell ref="I50:P50"/>
    <mergeCell ref="B49:C49"/>
    <mergeCell ref="B37:C37"/>
    <mergeCell ref="A44:R44"/>
    <mergeCell ref="J54:K54"/>
    <mergeCell ref="I43:J43"/>
    <mergeCell ref="I46:J46"/>
    <mergeCell ref="I49:J49"/>
    <mergeCell ref="I37:J37"/>
    <mergeCell ref="A38:R38"/>
    <mergeCell ref="B12:C12"/>
    <mergeCell ref="B1:R1"/>
    <mergeCell ref="I3:Q3"/>
    <mergeCell ref="I4:L4"/>
    <mergeCell ref="I31:J31"/>
    <mergeCell ref="I12:J12"/>
    <mergeCell ref="B53:G53"/>
    <mergeCell ref="B3:E3"/>
    <mergeCell ref="B50:F50"/>
    <mergeCell ref="B52:F52"/>
    <mergeCell ref="B4:G4"/>
    <mergeCell ref="B7:G7"/>
    <mergeCell ref="B31:C31"/>
    <mergeCell ref="A47:R47"/>
    <mergeCell ref="B43:C43"/>
    <mergeCell ref="A32:R32"/>
    <mergeCell ref="A33:R33"/>
    <mergeCell ref="I52:P52"/>
    <mergeCell ref="B51:E51"/>
    <mergeCell ref="I51:O51"/>
    <mergeCell ref="A9:O9"/>
    <mergeCell ref="A13:R1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8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2019-09-05T00:33:53Z</cp:lastPrinted>
  <dcterms:created xsi:type="dcterms:W3CDTF">2018-05-22T01:14:50Z</dcterms:created>
  <dcterms:modified xsi:type="dcterms:W3CDTF">2019-10-14T04:01:42Z</dcterms:modified>
</cp:coreProperties>
</file>