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/>
  <c r="J11" i="1"/>
  <c r="J12" i="1"/>
  <c r="J10" i="1"/>
  <c r="Q18" i="1" l="1"/>
  <c r="Q13" i="1"/>
  <c r="Q17" i="1"/>
  <c r="P17" i="1"/>
  <c r="P13" i="1"/>
  <c r="F13" i="1"/>
  <c r="F17" i="1" l="1"/>
  <c r="Q11" i="1"/>
  <c r="Q12" i="1"/>
  <c r="G12" i="1"/>
  <c r="Q10" i="1" l="1"/>
  <c r="Q16" i="1" l="1"/>
  <c r="G16" i="1"/>
  <c r="G15" i="1"/>
  <c r="G11" i="1"/>
  <c r="G10" i="1"/>
  <c r="G17" i="1" l="1"/>
  <c r="Q15" i="1"/>
  <c r="I11" i="1" l="1"/>
  <c r="I10" i="1"/>
  <c r="G13" i="1" l="1"/>
  <c r="G18" i="1" s="1"/>
  <c r="G19" i="1" l="1"/>
  <c r="G20" i="1" s="1"/>
  <c r="Q19" i="1"/>
  <c r="Q20" i="1" s="1"/>
</calcChain>
</file>

<file path=xl/sharedStrings.xml><?xml version="1.0" encoding="utf-8"?>
<sst xmlns="http://schemas.openxmlformats.org/spreadsheetml/2006/main" count="48" uniqueCount="30">
  <si>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</si>
  <si>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</si>
  <si>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</si>
  <si>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</si>
  <si>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</si>
  <si>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</si>
  <si>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</si>
  <si>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</si>
  <si>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</si>
  <si>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</si>
  <si>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</si>
  <si>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</si>
  <si>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</si>
  <si>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</si>
  <si>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</si>
  <si>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</si>
  <si>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</si>
  <si>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</si>
  <si>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</si>
  <si>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</si>
  <si>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</si>
  <si>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Итого по филиалу "ПЭС"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</si>
  <si>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</si>
  <si>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</si>
  <si>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</si>
  <si>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</si>
  <si>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Производитель продукции</t>
  </si>
  <si>
    <t xml:space="preserve">Изолятор опорно-стержневой фарфоровый ИОС-35/500 -01 УХЛ1 </t>
  </si>
  <si>
    <t>Изолятор фарфоровый С4-80 - II</t>
  </si>
  <si>
    <t xml:space="preserve">Изолятор опорно-стержневой фарфоровый С4-195 1 УХЛ1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</si>
</sst>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6" borderId="0" xfId="0" applyFont="1" applyFill="1"/>
    <xf numFmtId="0" fontId="10" fillId="0" borderId="0" xfId="0" applyFont="1"/>
    <xf numFmtId="0" fontId="10" fillId="0" borderId="27" xfId="0" applyNumberFormat="1" applyFont="1" applyBorder="1" applyAlignment="1">
      <alignment vertical="center" wrapText="1"/>
    </xf>
    <xf numFmtId="0" fontId="12" fillId="0" borderId="27" xfId="0" applyNumberFormat="1" applyFont="1" applyBorder="1" applyAlignment="1">
      <alignment horizontal="righ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11" fillId="0" borderId="30" xfId="0" applyNumberFormat="1" applyFont="1" applyBorder="1" applyAlignment="1">
      <alignment horizontal="left" vertical="center" wrapText="1"/>
    </xf>
    <xf numFmtId="4" fontId="11" fillId="0" borderId="27" xfId="0" applyNumberFormat="1" applyFont="1" applyFill="1" applyBorder="1" applyAlignment="1">
      <alignment horizontal="center" vertical="center" wrapText="1"/>
    </xf>
    <xf numFmtId="2" fontId="12" fillId="0" borderId="27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top" wrapText="1"/>
    </xf>
    <xf numFmtId="0" fontId="14" fillId="0" borderId="30" xfId="0" applyNumberFormat="1" applyFont="1" applyBorder="1" applyAlignment="1">
      <alignment horizontal="left" vertical="top" wrapText="1"/>
    </xf>
    <xf numFmtId="0" fontId="14" fillId="0" borderId="27" xfId="0" applyNumberFormat="1" applyFont="1" applyBorder="1" applyAlignment="1">
      <alignment vertical="top" wrapText="1"/>
    </xf>
    <xf numFmtId="4" fontId="13" fillId="0" borderId="27" xfId="0" applyNumberFormat="1" applyFont="1" applyFill="1" applyBorder="1" applyAlignment="1">
      <alignment horizontal="center" vertical="top" wrapText="1"/>
    </xf>
    <xf numFmtId="0" fontId="14" fillId="0" borderId="27" xfId="0" applyNumberFormat="1" applyFont="1" applyBorder="1" applyAlignment="1">
      <alignment horizontal="right" vertical="top" wrapText="1"/>
    </xf>
    <xf numFmtId="2" fontId="14" fillId="0" borderId="27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 vertical="top"/>
    </xf>
    <xf numFmtId="4" fontId="16" fillId="2" borderId="8" xfId="0" applyNumberFormat="1" applyFont="1" applyFill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>
      <alignment horizontal="center" vertical="top" wrapText="1"/>
    </xf>
    <xf numFmtId="0" fontId="15" fillId="5" borderId="7" xfId="0" applyFont="1" applyFill="1" applyBorder="1" applyAlignment="1">
      <alignment horizontal="center" vertical="top"/>
    </xf>
    <xf numFmtId="4" fontId="15" fillId="5" borderId="9" xfId="0" applyNumberFormat="1" applyFont="1" applyFill="1" applyBorder="1" applyAlignment="1">
      <alignment horizontal="center" vertical="top" wrapText="1"/>
    </xf>
    <xf numFmtId="0" fontId="15" fillId="0" borderId="0" xfId="0" applyFont="1"/>
    <xf numFmtId="4" fontId="12" fillId="0" borderId="27" xfId="0" applyNumberFormat="1" applyFont="1" applyBorder="1" applyAlignment="1">
      <alignment horizontal="right" vertical="top"/>
    </xf>
    <xf numFmtId="0" fontId="12" fillId="0" borderId="27" xfId="0" applyNumberFormat="1" applyFont="1" applyBorder="1" applyAlignment="1">
      <alignment horizontal="center" vertical="top" wrapText="1"/>
    </xf>
    <xf numFmtId="0" fontId="14" fillId="0" borderId="0" xfId="0" applyFont="1" applyBorder="1"/>
    <xf numFmtId="2" fontId="14" fillId="0" borderId="28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19" fillId="0" borderId="35" xfId="0" applyNumberFormat="1" applyFont="1" applyBorder="1" applyAlignment="1">
      <alignment horizontal="left" vertical="top" wrapText="1"/>
    </xf>
    <xf numFmtId="4" fontId="0" fillId="0" borderId="0" xfId="0" applyNumberFormat="1"/>
    <xf numFmtId="1" fontId="10" fillId="0" borderId="27" xfId="0" applyNumberFormat="1" applyFont="1" applyBorder="1" applyAlignment="1">
      <alignment vertical="center" wrapText="1"/>
    </xf>
    <xf numFmtId="4" fontId="19" fillId="0" borderId="34" xfId="0" applyNumberFormat="1" applyFont="1" applyBorder="1" applyAlignment="1">
      <alignment horizontal="right" vertical="top"/>
    </xf>
    <xf numFmtId="1" fontId="19" fillId="0" borderId="28" xfId="0" applyNumberFormat="1" applyFont="1" applyBorder="1" applyAlignment="1">
      <alignment horizontal="right" vertical="top"/>
    </xf>
    <xf numFmtId="2" fontId="19" fillId="0" borderId="34" xfId="0" applyNumberFormat="1" applyFont="1" applyBorder="1" applyAlignment="1">
      <alignment horizontal="right" vertical="top"/>
    </xf>
    <xf numFmtId="1" fontId="19" fillId="0" borderId="36" xfId="0" applyNumberFormat="1" applyFont="1" applyBorder="1" applyAlignment="1">
      <alignment horizontal="right" vertical="top"/>
    </xf>
    <xf numFmtId="1" fontId="19" fillId="0" borderId="34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/>
    </xf>
    <xf numFmtId="49" fontId="16" fillId="2" borderId="37" xfId="0" applyNumberFormat="1" applyFont="1" applyFill="1" applyBorder="1" applyAlignment="1" applyProtection="1">
      <alignment horizontal="left" vertical="top" wrapText="1"/>
      <protection locked="0"/>
    </xf>
    <xf numFmtId="49" fontId="16" fillId="2" borderId="27" xfId="0" applyNumberFormat="1" applyFont="1" applyFill="1" applyBorder="1" applyAlignment="1" applyProtection="1">
      <alignment horizontal="left" vertical="top" wrapText="1"/>
      <protection locked="0"/>
    </xf>
    <xf numFmtId="1" fontId="14" fillId="0" borderId="27" xfId="0" applyNumberFormat="1" applyFont="1" applyBorder="1" applyAlignment="1">
      <alignment vertical="top" wrapText="1"/>
    </xf>
    <xf numFmtId="1" fontId="14" fillId="0" borderId="27" xfId="0" applyNumberFormat="1" applyFont="1" applyFill="1" applyBorder="1" applyAlignment="1">
      <alignment vertical="top"/>
    </xf>
    <xf numFmtId="1" fontId="10" fillId="0" borderId="27" xfId="0" applyNumberFormat="1" applyFont="1" applyFill="1" applyBorder="1"/>
    <xf numFmtId="0" fontId="19" fillId="0" borderId="35" xfId="0" applyNumberFormat="1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4" fontId="7" fillId="4" borderId="12" xfId="0" applyNumberFormat="1" applyFont="1" applyFill="1" applyBorder="1" applyAlignment="1" applyProtection="1">
      <alignment horizontal="right" vertical="center" wrapText="1"/>
    </xf>
    <xf numFmtId="0" fontId="11" fillId="0" borderId="32" xfId="0" applyNumberFormat="1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18" fillId="2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5" xfId="0" applyNumberFormat="1" applyFont="1" applyFill="1" applyBorder="1" applyAlignment="1">
      <alignment horizontal="center" vertical="center" wrapText="1"/>
    </xf>
    <xf numFmtId="0" fontId="9" fillId="6" borderId="26" xfId="0" applyNumberFormat="1" applyFont="1" applyFill="1" applyBorder="1" applyAlignment="1">
      <alignment horizontal="center" vertical="center" wrapText="1"/>
    </xf>
    <xf numFmtId="0" fontId="9" fillId="6" borderId="31" xfId="0" applyNumberFormat="1" applyFont="1" applyFill="1" applyBorder="1" applyAlignment="1">
      <alignment horizontal="center" vertical="top" wrapText="1"/>
    </xf>
    <xf numFmtId="0" fontId="9" fillId="6" borderId="29" xfId="0" applyNumberFormat="1" applyFont="1" applyFill="1" applyBorder="1" applyAlignment="1">
      <alignment horizontal="center" vertical="top" wrapText="1"/>
    </xf>
    <xf numFmtId="0" fontId="13" fillId="0" borderId="31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tabSelected="1" topLeftCell="A7" zoomScaleNormal="100" workbookViewId="0">
      <selection activeCell="C15" sqref="C15"/>
    </sheetView>
  </sheetViews>
  <sheetFormatPr defaultRowHeight="15" x14ac:dyDescent="0.25"/>
  <cols>
    <col min="1" max="1" width="4.5703125" customWidth="1"/>
    <col min="2" max="2" width="6.42578125" customWidth="1"/>
    <col min="3" max="3" width="36.7109375" customWidth="1"/>
    <col min="4" max="4" width="7.140625" customWidth="1"/>
    <col min="5" max="5" width="12" customWidth="1"/>
    <col min="6" max="6" width="11.28515625" customWidth="1"/>
    <col min="7" max="7" width="16.140625" customWidth="1"/>
    <col min="10" max="10" width="30.7109375" customWidth="1"/>
    <col min="11" max="12" width="17.85546875" customWidth="1"/>
    <col min="13" max="13" width="7.28515625" customWidth="1"/>
    <col min="14" max="14" width="11.28515625" customWidth="1"/>
    <col min="15" max="15" width="13.85546875" customWidth="1"/>
    <col min="16" max="16" width="6" customWidth="1"/>
    <col min="17" max="17" width="10.7109375" customWidth="1"/>
    <col min="18" max="18" width="0.42578125" customWidth="1"/>
  </cols>
  <sheetData>
    <row r="1" spans="1:27" ht="34.5" customHeight="1" x14ac:dyDescent="0.25">
      <c r="B1" s="64" t="s">
        <v>22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6" t="s">
        <v>19</v>
      </c>
      <c r="C3" s="57"/>
      <c r="D3" s="57"/>
      <c r="E3" s="58"/>
      <c r="F3" s="9">
        <v>1152240.2</v>
      </c>
      <c r="G3" s="12" t="s">
        <v>2</v>
      </c>
      <c r="H3" s="1"/>
      <c r="I3" s="56" t="s">
        <v>23</v>
      </c>
      <c r="J3" s="57"/>
      <c r="K3" s="57"/>
      <c r="L3" s="57"/>
      <c r="M3" s="57"/>
      <c r="N3" s="57"/>
      <c r="O3" s="57"/>
      <c r="P3" s="57"/>
      <c r="Q3" s="57"/>
      <c r="R3" s="8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68"/>
      <c r="C4" s="68"/>
      <c r="D4" s="68"/>
      <c r="E4" s="68"/>
      <c r="F4" s="68"/>
      <c r="G4" s="68"/>
      <c r="H4" s="1"/>
      <c r="I4" s="82" t="s">
        <v>24</v>
      </c>
      <c r="J4" s="82"/>
      <c r="K4" s="82"/>
      <c r="L4" s="82"/>
      <c r="M4" s="8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49" t="s">
        <v>25</v>
      </c>
      <c r="J5" s="49"/>
      <c r="K5" s="49"/>
      <c r="L5" s="49"/>
      <c r="M5" s="4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9" t="s">
        <v>11</v>
      </c>
      <c r="C7" s="58"/>
      <c r="D7" s="70"/>
      <c r="E7" s="70"/>
      <c r="F7" s="71"/>
      <c r="G7" s="72"/>
      <c r="H7" s="3"/>
      <c r="I7" s="56" t="s">
        <v>3</v>
      </c>
      <c r="J7" s="57"/>
      <c r="K7" s="57"/>
      <c r="L7" s="57"/>
      <c r="M7" s="57"/>
      <c r="N7" s="57"/>
      <c r="O7" s="57"/>
      <c r="P7" s="57"/>
      <c r="Q7" s="8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0.2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26</v>
      </c>
      <c r="M8" s="6" t="s">
        <v>8</v>
      </c>
      <c r="N8" s="7" t="s">
        <v>9</v>
      </c>
      <c r="O8" s="7" t="s">
        <v>13</v>
      </c>
      <c r="P8" s="7" t="s">
        <v>5</v>
      </c>
      <c r="Q8" s="8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4" customFormat="1" ht="17.25" customHeight="1" x14ac:dyDescent="0.25">
      <c r="A9" s="75" t="s">
        <v>16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27" s="35" customFormat="1" ht="42" customHeight="1" x14ac:dyDescent="0.25">
      <c r="A10" s="29"/>
      <c r="B10" s="30">
        <v>1</v>
      </c>
      <c r="C10" s="41" t="s">
        <v>29</v>
      </c>
      <c r="D10" s="37" t="s">
        <v>20</v>
      </c>
      <c r="E10" s="44">
        <v>4906.84</v>
      </c>
      <c r="F10" s="45">
        <v>18</v>
      </c>
      <c r="G10" s="36">
        <f>E10*F10</f>
        <v>88323.12</v>
      </c>
      <c r="H10" s="32"/>
      <c r="I10" s="33">
        <f>B10</f>
        <v>1</v>
      </c>
      <c r="J10" s="41" t="str">
        <f>C10</f>
        <v xml:space="preserve">Изолятор опорно-стержневой фарфоровый С4-195 1 УХЛ1 </v>
      </c>
      <c r="K10" s="50"/>
      <c r="L10" s="51"/>
      <c r="M10" s="37" t="s">
        <v>20</v>
      </c>
      <c r="N10" s="44">
        <v>4906.84</v>
      </c>
      <c r="O10" s="31"/>
      <c r="P10" s="45">
        <v>18</v>
      </c>
      <c r="Q10" s="34">
        <f>O10*P10</f>
        <v>0</v>
      </c>
      <c r="R10" s="32"/>
      <c r="S10" s="32"/>
      <c r="T10" s="32"/>
      <c r="U10" s="32"/>
      <c r="V10" s="32"/>
      <c r="W10" s="32"/>
      <c r="X10" s="32"/>
      <c r="Y10" s="32"/>
      <c r="Z10" s="32"/>
      <c r="AA10" s="32"/>
    </row>
    <row r="11" spans="1:27" s="35" customFormat="1" ht="27.75" customHeight="1" x14ac:dyDescent="0.25">
      <c r="A11" s="29"/>
      <c r="B11" s="30">
        <v>2</v>
      </c>
      <c r="C11" s="41" t="s">
        <v>27</v>
      </c>
      <c r="D11" s="37" t="s">
        <v>20</v>
      </c>
      <c r="E11" s="44">
        <v>3120.83</v>
      </c>
      <c r="F11" s="45">
        <v>107</v>
      </c>
      <c r="G11" s="36">
        <f t="shared" ref="G11:G12" si="0">E11*F11</f>
        <v>333928.81</v>
      </c>
      <c r="H11" s="32"/>
      <c r="I11" s="33">
        <f>B11</f>
        <v>2</v>
      </c>
      <c r="J11" s="41" t="str">
        <f t="shared" ref="J11:J12" si="1">C11</f>
        <v xml:space="preserve">Изолятор опорно-стержневой фарфоровый ИОС-35/500 -01 УХЛ1 </v>
      </c>
      <c r="K11" s="50"/>
      <c r="L11" s="51"/>
      <c r="M11" s="37" t="s">
        <v>20</v>
      </c>
      <c r="N11" s="44">
        <v>3120.83</v>
      </c>
      <c r="O11" s="31"/>
      <c r="P11" s="45">
        <v>107</v>
      </c>
      <c r="Q11" s="34">
        <f t="shared" ref="Q11:Q12" si="2">O11*P11</f>
        <v>0</v>
      </c>
      <c r="R11" s="32"/>
      <c r="S11" s="32"/>
      <c r="T11" s="32"/>
      <c r="U11" s="32"/>
      <c r="V11" s="32"/>
      <c r="W11" s="32"/>
      <c r="X11" s="32"/>
      <c r="Y11" s="32"/>
      <c r="Z11" s="32"/>
      <c r="AA11" s="32"/>
    </row>
    <row r="12" spans="1:27" s="35" customFormat="1" ht="27.75" customHeight="1" thickBot="1" x14ac:dyDescent="0.3">
      <c r="A12" s="29"/>
      <c r="B12" s="30">
        <v>3</v>
      </c>
      <c r="C12" s="55" t="s">
        <v>28</v>
      </c>
      <c r="D12" s="37" t="s">
        <v>20</v>
      </c>
      <c r="E12" s="46">
        <v>517.16999999999996</v>
      </c>
      <c r="F12" s="47">
        <v>27</v>
      </c>
      <c r="G12" s="36">
        <f t="shared" si="0"/>
        <v>13963.589999999998</v>
      </c>
      <c r="H12" s="32"/>
      <c r="I12" s="33">
        <v>3</v>
      </c>
      <c r="J12" s="41" t="str">
        <f t="shared" si="1"/>
        <v>Изолятор фарфоровый С4-80 - II</v>
      </c>
      <c r="K12" s="50"/>
      <c r="L12" s="51"/>
      <c r="M12" s="37" t="s">
        <v>20</v>
      </c>
      <c r="N12" s="46">
        <v>517.16999999999996</v>
      </c>
      <c r="O12" s="31"/>
      <c r="P12" s="47">
        <v>27</v>
      </c>
      <c r="Q12" s="34">
        <f t="shared" si="2"/>
        <v>0</v>
      </c>
      <c r="R12" s="32"/>
      <c r="S12" s="32"/>
      <c r="T12" s="32"/>
      <c r="U12" s="32"/>
      <c r="V12" s="32"/>
      <c r="W12" s="32"/>
      <c r="X12" s="32"/>
      <c r="Y12" s="32"/>
      <c r="Z12" s="32"/>
      <c r="AA12" s="32"/>
    </row>
    <row r="13" spans="1:27" s="28" customFormat="1" ht="15.75" customHeight="1" x14ac:dyDescent="0.25">
      <c r="A13" s="22"/>
      <c r="B13" s="79" t="s">
        <v>18</v>
      </c>
      <c r="C13" s="80"/>
      <c r="D13" s="23"/>
      <c r="E13" s="24"/>
      <c r="F13" s="52">
        <f>SUM(F10:F12)</f>
        <v>152</v>
      </c>
      <c r="G13" s="25">
        <f>SUM(G10:G12)</f>
        <v>436215.52</v>
      </c>
      <c r="H13" s="25"/>
      <c r="I13" s="24"/>
      <c r="J13" s="24"/>
      <c r="K13" s="24"/>
      <c r="L13" s="24"/>
      <c r="M13" s="26"/>
      <c r="N13" s="27"/>
      <c r="O13" s="27"/>
      <c r="P13" s="53">
        <f>SUM(P10:P12)</f>
        <v>152</v>
      </c>
      <c r="Q13" s="27">
        <f>SUM(Q10:Q12)</f>
        <v>0</v>
      </c>
      <c r="R13" s="39"/>
      <c r="S13" s="38"/>
      <c r="T13" s="38"/>
    </row>
    <row r="14" spans="1:27" s="15" customFormat="1" ht="15.75" customHeight="1" x14ac:dyDescent="0.25">
      <c r="A14" s="77" t="s">
        <v>17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40"/>
      <c r="T14" s="40"/>
    </row>
    <row r="15" spans="1:27" s="35" customFormat="1" ht="25.5" x14ac:dyDescent="0.25">
      <c r="A15" s="29"/>
      <c r="B15" s="30">
        <v>1</v>
      </c>
      <c r="C15" s="41" t="s">
        <v>29</v>
      </c>
      <c r="D15" s="37" t="s">
        <v>20</v>
      </c>
      <c r="E15" s="44">
        <v>4907.0136000000002</v>
      </c>
      <c r="F15" s="48">
        <v>6</v>
      </c>
      <c r="G15" s="36">
        <f>E15*F15</f>
        <v>29442.081600000001</v>
      </c>
      <c r="H15" s="32"/>
      <c r="I15" s="30">
        <v>1</v>
      </c>
      <c r="J15" s="41" t="str">
        <f>C15</f>
        <v xml:space="preserve">Изолятор опорно-стержневой фарфоровый С4-195 1 УХЛ1 </v>
      </c>
      <c r="K15" s="50"/>
      <c r="L15" s="51"/>
      <c r="M15" s="37" t="s">
        <v>20</v>
      </c>
      <c r="N15" s="44">
        <v>4906.84</v>
      </c>
      <c r="O15" s="31"/>
      <c r="P15" s="48">
        <v>6</v>
      </c>
      <c r="Q15" s="34">
        <f>O15*P15</f>
        <v>0</v>
      </c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1:27" s="35" customFormat="1" ht="26.25" thickBot="1" x14ac:dyDescent="0.3">
      <c r="A16" s="29"/>
      <c r="B16" s="30">
        <v>2</v>
      </c>
      <c r="C16" s="41" t="s">
        <v>27</v>
      </c>
      <c r="D16" s="37" t="s">
        <v>20</v>
      </c>
      <c r="E16" s="44">
        <v>3120.83</v>
      </c>
      <c r="F16" s="48">
        <v>220</v>
      </c>
      <c r="G16" s="36">
        <f t="shared" ref="G16" si="3">E16*F16</f>
        <v>686582.6</v>
      </c>
      <c r="H16" s="32"/>
      <c r="I16" s="30">
        <v>2</v>
      </c>
      <c r="J16" s="41" t="str">
        <f>C16</f>
        <v xml:space="preserve">Изолятор опорно-стержневой фарфоровый ИОС-35/500 -01 УХЛ1 </v>
      </c>
      <c r="K16" s="50"/>
      <c r="L16" s="51"/>
      <c r="M16" s="37" t="s">
        <v>20</v>
      </c>
      <c r="N16" s="44">
        <v>3120.83</v>
      </c>
      <c r="O16" s="31"/>
      <c r="P16" s="48">
        <v>220</v>
      </c>
      <c r="Q16" s="34">
        <f t="shared" ref="Q16" si="4">O16*P16</f>
        <v>0</v>
      </c>
      <c r="R16" s="32"/>
      <c r="S16" s="32"/>
      <c r="T16" s="32"/>
      <c r="U16" s="32"/>
      <c r="V16" s="32"/>
      <c r="W16" s="32"/>
      <c r="X16" s="32"/>
      <c r="Y16" s="32"/>
      <c r="Z16" s="32"/>
      <c r="AA16" s="32"/>
    </row>
    <row r="17" spans="1:27" s="15" customFormat="1" ht="17.25" customHeight="1" thickBot="1" x14ac:dyDescent="0.3">
      <c r="A17" s="18"/>
      <c r="B17" s="62" t="s">
        <v>21</v>
      </c>
      <c r="C17" s="63"/>
      <c r="D17" s="19"/>
      <c r="E17" s="16"/>
      <c r="F17" s="43">
        <f>SUM(F15:F16)</f>
        <v>226</v>
      </c>
      <c r="G17" s="20">
        <f>SUM(G15:G16)</f>
        <v>716024.68160000001</v>
      </c>
      <c r="H17" s="20"/>
      <c r="I17" s="16"/>
      <c r="J17" s="16"/>
      <c r="K17" s="16"/>
      <c r="L17" s="16"/>
      <c r="M17" s="17"/>
      <c r="N17" s="21"/>
      <c r="O17" s="21"/>
      <c r="P17" s="54">
        <f>SUM(P15:P16)</f>
        <v>226</v>
      </c>
      <c r="Q17" s="21">
        <f>SUM(Q15:Q16)</f>
        <v>0</v>
      </c>
      <c r="R17" s="21"/>
    </row>
    <row r="18" spans="1:27" ht="21" customHeight="1" thickBot="1" x14ac:dyDescent="0.3">
      <c r="A18" s="4"/>
      <c r="B18" s="59" t="s">
        <v>6</v>
      </c>
      <c r="C18" s="60"/>
      <c r="D18" s="60"/>
      <c r="E18" s="60"/>
      <c r="F18" s="61"/>
      <c r="G18" s="9">
        <f>G17+G13</f>
        <v>1152240.2016</v>
      </c>
      <c r="H18" s="1"/>
      <c r="I18" s="59" t="s">
        <v>6</v>
      </c>
      <c r="J18" s="60"/>
      <c r="K18" s="60"/>
      <c r="L18" s="60"/>
      <c r="M18" s="60"/>
      <c r="N18" s="60"/>
      <c r="O18" s="60"/>
      <c r="P18" s="61"/>
      <c r="Q18" s="9">
        <f>Q17+Q13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" customHeight="1" x14ac:dyDescent="0.25">
      <c r="A19" s="4"/>
      <c r="B19" s="73" t="s">
        <v>15</v>
      </c>
      <c r="C19" s="74"/>
      <c r="D19" s="74"/>
      <c r="E19" s="74"/>
      <c r="F19" s="13">
        <v>0.2</v>
      </c>
      <c r="G19" s="10">
        <f>G18*F19</f>
        <v>230448.04032000003</v>
      </c>
      <c r="H19" s="1"/>
      <c r="I19" s="73" t="s">
        <v>15</v>
      </c>
      <c r="J19" s="74"/>
      <c r="K19" s="74"/>
      <c r="L19" s="74"/>
      <c r="M19" s="74"/>
      <c r="N19" s="74"/>
      <c r="O19" s="74"/>
      <c r="P19" s="13">
        <v>0.2</v>
      </c>
      <c r="Q19" s="10">
        <f>Q18*P19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 thickBot="1" x14ac:dyDescent="0.3">
      <c r="A20" s="4"/>
      <c r="B20" s="65" t="s">
        <v>7</v>
      </c>
      <c r="C20" s="66"/>
      <c r="D20" s="66"/>
      <c r="E20" s="66"/>
      <c r="F20" s="67"/>
      <c r="G20" s="11">
        <f>G18+G19</f>
        <v>1382688.2419199999</v>
      </c>
      <c r="H20" s="1"/>
      <c r="I20" s="65" t="s">
        <v>7</v>
      </c>
      <c r="J20" s="66"/>
      <c r="K20" s="66"/>
      <c r="L20" s="66"/>
      <c r="M20" s="66"/>
      <c r="N20" s="66"/>
      <c r="O20" s="66"/>
      <c r="P20" s="67"/>
      <c r="Q20" s="11">
        <f>Q18+Q19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G21" s="42"/>
      <c r="AA21" s="1"/>
    </row>
  </sheetData>
  <mergeCells count="17">
    <mergeCell ref="I4:M4"/>
    <mergeCell ref="B3:E3"/>
    <mergeCell ref="B18:F18"/>
    <mergeCell ref="B17:C17"/>
    <mergeCell ref="B1:R1"/>
    <mergeCell ref="B20:F20"/>
    <mergeCell ref="B4:G4"/>
    <mergeCell ref="B7:G7"/>
    <mergeCell ref="I20:P20"/>
    <mergeCell ref="B19:E19"/>
    <mergeCell ref="I19:O19"/>
    <mergeCell ref="A9:O9"/>
    <mergeCell ref="A14:R14"/>
    <mergeCell ref="B13:C13"/>
    <mergeCell ref="I7:Q7"/>
    <mergeCell ref="I18:P18"/>
    <mergeCell ref="I3:R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2018-11-07T23:42:41Z</cp:lastPrinted>
  <dcterms:created xsi:type="dcterms:W3CDTF">2018-05-22T01:14:50Z</dcterms:created>
  <dcterms:modified xsi:type="dcterms:W3CDTF">2019-10-07T04:32:07Z</dcterms:modified>
</cp:coreProperties>
</file>