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00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4" i="1" l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23" i="1"/>
  <c r="J46" i="1"/>
  <c r="J47" i="1"/>
  <c r="J48" i="1"/>
  <c r="J49" i="1"/>
  <c r="J50" i="1"/>
  <c r="J51" i="1"/>
  <c r="J52" i="1"/>
  <c r="J53" i="1"/>
  <c r="J54" i="1"/>
  <c r="J55" i="1"/>
  <c r="J56" i="1"/>
  <c r="J45" i="1"/>
  <c r="J60" i="1"/>
  <c r="J61" i="1"/>
  <c r="J62" i="1"/>
  <c r="J63" i="1"/>
  <c r="J59" i="1"/>
  <c r="J67" i="1"/>
  <c r="J68" i="1"/>
  <c r="J69" i="1"/>
  <c r="J70" i="1"/>
  <c r="J66" i="1"/>
  <c r="J74" i="1"/>
  <c r="J75" i="1"/>
  <c r="J73" i="1"/>
  <c r="J11" i="1"/>
  <c r="J12" i="1"/>
  <c r="J13" i="1"/>
  <c r="J14" i="1"/>
  <c r="J15" i="1"/>
  <c r="J16" i="1"/>
  <c r="J17" i="1"/>
  <c r="J18" i="1"/>
  <c r="J19" i="1"/>
  <c r="J20" i="1"/>
  <c r="J10" i="1"/>
  <c r="Q79" i="1" l="1"/>
  <c r="Q78" i="1"/>
  <c r="Q77" i="1"/>
  <c r="Q21" i="1"/>
  <c r="Q42" i="1"/>
  <c r="Q57" i="1"/>
  <c r="Q45" i="1"/>
  <c r="Q66" i="1"/>
  <c r="Q60" i="1"/>
  <c r="Q64" i="1" s="1"/>
  <c r="Q61" i="1"/>
  <c r="Q62" i="1"/>
  <c r="Q63" i="1"/>
  <c r="Q59" i="1"/>
  <c r="Q71" i="1"/>
  <c r="Q76" i="1"/>
  <c r="P71" i="1" l="1"/>
  <c r="F71" i="1"/>
  <c r="F21" i="1"/>
  <c r="P21" i="1"/>
  <c r="F42" i="1"/>
  <c r="P42" i="1"/>
  <c r="P64" i="1"/>
  <c r="P57" i="1"/>
  <c r="F57" i="1"/>
  <c r="F64" i="1"/>
  <c r="G75" i="1" l="1"/>
  <c r="G74" i="1"/>
  <c r="G73" i="1"/>
  <c r="G70" i="1"/>
  <c r="G69" i="1"/>
  <c r="G68" i="1"/>
  <c r="G67" i="1"/>
  <c r="G66" i="1"/>
  <c r="Q48" i="1" l="1"/>
  <c r="Q49" i="1"/>
  <c r="Q50" i="1"/>
  <c r="Q51" i="1"/>
  <c r="G48" i="1"/>
  <c r="G49" i="1"/>
  <c r="G50" i="1"/>
  <c r="G51" i="1"/>
  <c r="G39" i="1"/>
  <c r="G10" i="1"/>
  <c r="G11" i="1"/>
  <c r="G12" i="1"/>
  <c r="G13" i="1"/>
  <c r="G14" i="1"/>
  <c r="G15" i="1"/>
  <c r="G16" i="1"/>
  <c r="G17" i="1"/>
  <c r="G18" i="1"/>
  <c r="G19" i="1"/>
  <c r="G20" i="1"/>
  <c r="Q74" i="1" l="1"/>
  <c r="Q75" i="1"/>
  <c r="Q7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40" i="1"/>
  <c r="G41" i="1"/>
  <c r="G23" i="1"/>
  <c r="Q35" i="1"/>
  <c r="Q36" i="1"/>
  <c r="Q37" i="1"/>
  <c r="Q29" i="1"/>
  <c r="Q30" i="1"/>
  <c r="Q31" i="1"/>
  <c r="Q32" i="1"/>
  <c r="Q33" i="1"/>
  <c r="G42" i="1" l="1"/>
  <c r="N74" i="1"/>
  <c r="N75" i="1"/>
  <c r="N73" i="1"/>
  <c r="N67" i="1"/>
  <c r="N68" i="1"/>
  <c r="N69" i="1"/>
  <c r="N70" i="1"/>
  <c r="N66" i="1"/>
  <c r="G60" i="1" l="1"/>
  <c r="G61" i="1"/>
  <c r="G62" i="1"/>
  <c r="G63" i="1"/>
  <c r="G59" i="1"/>
  <c r="G46" i="1"/>
  <c r="G47" i="1"/>
  <c r="G52" i="1"/>
  <c r="G53" i="1"/>
  <c r="G54" i="1"/>
  <c r="G55" i="1"/>
  <c r="G56" i="1"/>
  <c r="G45" i="1"/>
  <c r="G57" i="1" l="1"/>
  <c r="Q67" i="1"/>
  <c r="Q68" i="1"/>
  <c r="Q69" i="1"/>
  <c r="Q70" i="1"/>
  <c r="Q46" i="1" l="1"/>
  <c r="Q47" i="1"/>
  <c r="Q52" i="1"/>
  <c r="Q53" i="1"/>
  <c r="Q54" i="1"/>
  <c r="Q55" i="1"/>
  <c r="Q56" i="1"/>
  <c r="Q24" i="1"/>
  <c r="Q25" i="1"/>
  <c r="Q26" i="1"/>
  <c r="Q27" i="1"/>
  <c r="Q28" i="1"/>
  <c r="Q34" i="1"/>
  <c r="Q38" i="1"/>
  <c r="Q40" i="1"/>
  <c r="Q41" i="1"/>
  <c r="Q12" i="1"/>
  <c r="Q13" i="1"/>
  <c r="Q14" i="1"/>
  <c r="Q15" i="1"/>
  <c r="Q16" i="1"/>
  <c r="Q17" i="1"/>
  <c r="Q18" i="1"/>
  <c r="Q19" i="1"/>
  <c r="Q20" i="1"/>
  <c r="M75" i="1" l="1"/>
  <c r="M74" i="1"/>
  <c r="M73" i="1"/>
  <c r="G76" i="1" l="1"/>
  <c r="M70" i="1"/>
  <c r="M69" i="1"/>
  <c r="M68" i="1"/>
  <c r="M67" i="1" l="1"/>
  <c r="M66" i="1"/>
  <c r="Q23" i="1"/>
  <c r="G64" i="1" l="1"/>
  <c r="G71" i="1"/>
  <c r="Q11" i="1"/>
  <c r="Q10" i="1"/>
  <c r="G21" i="1" l="1"/>
  <c r="G77" i="1" l="1"/>
  <c r="G78" i="1" s="1"/>
  <c r="G79" i="1" s="1"/>
</calcChain>
</file>

<file path=xl/sharedStrings.xml><?xml version="1.0" encoding="utf-8"?>
<sst xmlns="http://schemas.openxmlformats.org/spreadsheetml/2006/main" count="195" uniqueCount="67">
  <si>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</si>
  <si>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</si>
  <si>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</si>
  <si>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</si>
  <si>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</si>
  <si>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</si>
  <si>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</si>
  <si>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</si>
  <si>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</si>
  <si>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</si>
  <si>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</si>
  <si>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</si>
  <si>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</si>
  <si>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</si>
  <si>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</si>
  <si>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</si>
  <si>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1.1. филиал АО «ДРСК» «Амурские электрические сети»</t>
  </si>
  <si>
    <t>1.2. филиал АО «ДРСК» «Приморские электрические сети»</t>
  </si>
  <si>
    <t xml:space="preserve">Итого по филиалу "АЭС"  </t>
  </si>
  <si>
    <t>1.3. филиал АО «ДРСК» «Хабаровские электрические сети»</t>
  </si>
  <si>
    <t>1.3.1 СП «Северные электрические сети» г. Комсомольск-на-Амуре</t>
  </si>
  <si>
    <t xml:space="preserve">Итого по филиалу "ХЭС" СП "СЭС"  </t>
  </si>
  <si>
    <t>1.3.2 СП «Центральные электрические сети» г. Хабаровск</t>
  </si>
  <si>
    <t>1.4. филиал АО «ДРСК» «Электрические сети ЕАО»</t>
  </si>
  <si>
    <t xml:space="preserve">Итого по филиалу "ХЭС" СП "ЦЭС" </t>
  </si>
  <si>
    <r>
      <t>Начальная (максимальная) 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</si>
  <si>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>шт</t>
  </si>
  <si>
    <t xml:space="preserve">Итого по филиалу "ЭС ЕАО" . </t>
  </si>
  <si>
    <t>1.5. филиал АО «ДРСК» «Южно-Якутские электрические сети»</t>
  </si>
  <si>
    <t xml:space="preserve">Итого по филиалу "ЮЯЭС"  </t>
  </si>
  <si>
    <t>Итого по филиалу "ПЭС"</t>
  </si>
  <si>
    <t>Изолятор проходной ИПТ 6-10/250 А 01</t>
  </si>
  <si>
    <t>Изолятор проходной ИПТ-1/1000-01</t>
  </si>
  <si>
    <t>Изолятор проходной ИПТ-1/630-01</t>
  </si>
  <si>
    <t>Изолятор проходной ИПТ-35/400А 01 (d=16 мм.)</t>
  </si>
  <si>
    <t>Изолятор проходной ИПТВ-1/400-630-01</t>
  </si>
  <si>
    <t xml:space="preserve">Изолятор проходной усиленный ИПУ-10/630-7.5 УХЛ1 (овальный  флянец) </t>
  </si>
  <si>
    <t>Изолятор проходной ИПТ-1/250-01</t>
  </si>
  <si>
    <t>Изолятор проходной ИПТ-1/400-01</t>
  </si>
  <si>
    <t>Изолятор проходной ИПТВ-1/250-01</t>
  </si>
  <si>
    <t>Изолятор опорный ИО-10-7,5 II У3</t>
  </si>
  <si>
    <t>Изолятор ИОР-1-2,5 У Т3</t>
  </si>
  <si>
    <t>Изолятор ИОР-10-7,5 I УХЛ Т2</t>
  </si>
  <si>
    <t>Изолятор проходной ИПУ-10/630-7,5 УХЛ 1</t>
  </si>
  <si>
    <t>Приложение № 7 к Документации о закупке – Структура НМЦ (в т.ч. форма Коммерческого предложения)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</si>
  <si>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</si>
  <si>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</si>
  <si>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</si>
  <si>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</si>
  <si>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</si>
  <si>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 xml:space="preserve">Изолятор опорный ИО-10-3,75 II У3 </t>
  </si>
  <si>
    <t xml:space="preserve">Изолятор опорный ИО-1-2,5У3 </t>
  </si>
  <si>
    <t xml:space="preserve">Изолятор опорный ИОР-10-7,5 II УХЛ2 </t>
  </si>
  <si>
    <t xml:space="preserve">Изолятор проходной 2ИЭ.813.031 </t>
  </si>
  <si>
    <t xml:space="preserve">Изолятор проходной ИПУ 35/630-7,5 УХЛ1 </t>
  </si>
  <si>
    <t xml:space="preserve">Изолятор опорный ИО-10-20 У3 </t>
  </si>
  <si>
    <t xml:space="preserve">Изолятор опорный ИОР-10-3,75  II УХЛ, </t>
  </si>
  <si>
    <t xml:space="preserve">Изолятор опорный ИОР-10-7,5 I УХЛ2 </t>
  </si>
  <si>
    <t xml:space="preserve">Изолятор проходной ИП-10/630-7,5 УХЛ-2 </t>
  </si>
  <si>
    <t xml:space="preserve">Изолятор проходной ИП-35/630-7,5 УХЛ1 </t>
  </si>
  <si>
    <t xml:space="preserve">Изолятор проходной  ИПУ-10/630-7,5 УХЛ1 </t>
  </si>
  <si>
    <t xml:space="preserve">Изолятор проходной ИПТ-10/630 А01 </t>
  </si>
  <si>
    <t>Изолятор проходной ИПТ-35/400-630-01</t>
  </si>
  <si>
    <t xml:space="preserve">Изолятор опорный  ИО-3-600-У1  </t>
  </si>
  <si>
    <t xml:space="preserve">Изолятор проходной ИПУ-10/1600-12,5УХЛ1 </t>
  </si>
  <si>
    <t xml:space="preserve">Изолятор проходной  ИПУ-10/630-7,5 УХЛ1( квадратный флянец) </t>
  </si>
  <si>
    <t xml:space="preserve">Изолятор проходной усиленный ИПУ-10/630-7.5 УХЛ1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</si>
</sst>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2"/>
      <color theme="0" tint="-0.49998474074526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2060"/>
      <name val="Times New Roman"/>
      <family val="1"/>
      <charset val="204"/>
    </font>
    <font>
      <b/>
      <sz val="10"/>
      <color rgb="FF00206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4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/>
      <top style="thin">
        <color rgb="FF002060"/>
      </top>
      <bottom/>
      <diagonal/>
    </border>
  </borders>
  <cellStyleXfs count="1">
    <xf numFmtId="0" fontId="0" fillId="0" borderId="0"/>
  </cellStyleXfs>
  <cellXfs count="142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9" fillId="6" borderId="0" xfId="0" applyFont="1" applyFill="1"/>
    <xf numFmtId="0" fontId="9" fillId="0" borderId="0" xfId="0" applyFont="1"/>
    <xf numFmtId="0" fontId="10" fillId="0" borderId="31" xfId="0" applyNumberFormat="1" applyFont="1" applyBorder="1" applyAlignment="1">
      <alignment horizontal="right" vertical="center" wrapText="1"/>
    </xf>
    <xf numFmtId="2" fontId="10" fillId="0" borderId="31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 applyBorder="1" applyAlignment="1">
      <alignment horizontal="center" vertical="top" wrapText="1"/>
    </xf>
    <xf numFmtId="0" fontId="12" fillId="0" borderId="0" xfId="0" applyFont="1"/>
    <xf numFmtId="0" fontId="10" fillId="0" borderId="31" xfId="0" applyNumberFormat="1" applyFont="1" applyBorder="1" applyAlignment="1">
      <alignment horizontal="left" vertical="top" wrapText="1"/>
    </xf>
    <xf numFmtId="0" fontId="10" fillId="7" borderId="31" xfId="0" applyNumberFormat="1" applyFont="1" applyFill="1" applyBorder="1" applyAlignment="1">
      <alignment horizontal="left" vertical="top" wrapText="1"/>
    </xf>
    <xf numFmtId="4" fontId="10" fillId="7" borderId="31" xfId="0" applyNumberFormat="1" applyFont="1" applyFill="1" applyBorder="1" applyAlignment="1">
      <alignment horizontal="right" vertical="top"/>
    </xf>
    <xf numFmtId="0" fontId="14" fillId="0" borderId="42" xfId="0" applyNumberFormat="1" applyFont="1" applyBorder="1" applyAlignment="1">
      <alignment horizontal="left" vertical="top" wrapText="1"/>
    </xf>
    <xf numFmtId="0" fontId="14" fillId="0" borderId="0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/>
    </xf>
    <xf numFmtId="0" fontId="14" fillId="5" borderId="7" xfId="0" applyFont="1" applyFill="1" applyBorder="1" applyAlignment="1">
      <alignment horizontal="center" vertical="top"/>
    </xf>
    <xf numFmtId="49" fontId="14" fillId="5" borderId="15" xfId="0" applyNumberFormat="1" applyFont="1" applyFill="1" applyBorder="1" applyAlignment="1">
      <alignment horizontal="left" vertical="top" wrapText="1"/>
    </xf>
    <xf numFmtId="49" fontId="15" fillId="2" borderId="10" xfId="0" applyNumberFormat="1" applyFont="1" applyFill="1" applyBorder="1" applyAlignment="1" applyProtection="1">
      <alignment horizontal="left" vertical="top" wrapText="1"/>
      <protection locked="0"/>
    </xf>
    <xf numFmtId="3" fontId="14" fillId="5" borderId="8" xfId="0" applyNumberFormat="1" applyFont="1" applyFill="1" applyBorder="1" applyAlignment="1">
      <alignment horizontal="center" vertical="top" wrapText="1"/>
    </xf>
    <xf numFmtId="4" fontId="15" fillId="2" borderId="10" xfId="0" applyNumberFormat="1" applyFont="1" applyFill="1" applyBorder="1" applyAlignment="1" applyProtection="1">
      <alignment horizontal="center" vertical="top" wrapText="1"/>
      <protection locked="0"/>
    </xf>
    <xf numFmtId="4" fontId="17" fillId="4" borderId="16" xfId="0" applyNumberFormat="1" applyFont="1" applyFill="1" applyBorder="1" applyAlignment="1">
      <alignment horizontal="center" vertical="center" wrapText="1"/>
    </xf>
    <xf numFmtId="9" fontId="15" fillId="2" borderId="26" xfId="0" applyNumberFormat="1" applyFont="1" applyFill="1" applyBorder="1" applyAlignment="1" applyProtection="1">
      <alignment horizontal="center" vertical="top" wrapText="1"/>
    </xf>
    <xf numFmtId="4" fontId="14" fillId="4" borderId="25" xfId="0" applyNumberFormat="1" applyFont="1" applyFill="1" applyBorder="1" applyAlignment="1">
      <alignment horizontal="center" vertical="top" wrapText="1"/>
    </xf>
    <xf numFmtId="4" fontId="14" fillId="4" borderId="23" xfId="0" applyNumberFormat="1" applyFont="1" applyFill="1" applyBorder="1" applyAlignment="1">
      <alignment horizontal="center" vertical="top" wrapText="1"/>
    </xf>
    <xf numFmtId="0" fontId="14" fillId="0" borderId="0" xfId="0" applyFont="1" applyAlignment="1">
      <alignment horizontal="center"/>
    </xf>
    <xf numFmtId="1" fontId="14" fillId="0" borderId="44" xfId="0" applyNumberFormat="1" applyFont="1" applyBorder="1" applyAlignment="1">
      <alignment horizontal="right" vertical="top"/>
    </xf>
    <xf numFmtId="0" fontId="14" fillId="7" borderId="7" xfId="0" applyFont="1" applyFill="1" applyBorder="1" applyAlignment="1">
      <alignment horizontal="center" vertical="top"/>
    </xf>
    <xf numFmtId="49" fontId="15" fillId="2" borderId="8" xfId="0" applyNumberFormat="1" applyFont="1" applyFill="1" applyBorder="1" applyAlignment="1" applyProtection="1">
      <alignment horizontal="left" vertical="top" wrapText="1"/>
      <protection locked="0"/>
    </xf>
    <xf numFmtId="4" fontId="15" fillId="2" borderId="8" xfId="0" applyNumberFormat="1" applyFont="1" applyFill="1" applyBorder="1" applyAlignment="1" applyProtection="1">
      <alignment horizontal="center" vertical="top" wrapText="1"/>
      <protection locked="0"/>
    </xf>
    <xf numFmtId="4" fontId="14" fillId="5" borderId="9" xfId="0" applyNumberFormat="1" applyFont="1" applyFill="1" applyBorder="1" applyAlignment="1">
      <alignment horizontal="center" vertical="top" wrapText="1"/>
    </xf>
    <xf numFmtId="0" fontId="10" fillId="0" borderId="0" xfId="0" applyNumberFormat="1" applyFont="1" applyBorder="1" applyAlignment="1">
      <alignment horizontal="center" vertical="top" wrapText="1"/>
    </xf>
    <xf numFmtId="0" fontId="10" fillId="0" borderId="34" xfId="0" applyNumberFormat="1" applyFont="1" applyBorder="1" applyAlignment="1">
      <alignment horizontal="left" vertical="top" wrapText="1"/>
    </xf>
    <xf numFmtId="0" fontId="10" fillId="0" borderId="31" xfId="0" applyNumberFormat="1" applyFont="1" applyBorder="1" applyAlignment="1">
      <alignment vertical="top" wrapText="1"/>
    </xf>
    <xf numFmtId="4" fontId="18" fillId="0" borderId="31" xfId="0" applyNumberFormat="1" applyFont="1" applyFill="1" applyBorder="1" applyAlignment="1">
      <alignment horizontal="center" vertical="top" wrapText="1"/>
    </xf>
    <xf numFmtId="0" fontId="10" fillId="0" borderId="31" xfId="0" applyNumberFormat="1" applyFont="1" applyBorder="1" applyAlignment="1">
      <alignment horizontal="right" vertical="top" wrapText="1"/>
    </xf>
    <xf numFmtId="2" fontId="10" fillId="0" borderId="31" xfId="0" applyNumberFormat="1" applyFont="1" applyFill="1" applyBorder="1" applyAlignment="1">
      <alignment horizontal="center" vertical="top" wrapText="1"/>
    </xf>
    <xf numFmtId="2" fontId="14" fillId="0" borderId="44" xfId="0" applyNumberFormat="1" applyFont="1" applyBorder="1" applyAlignment="1">
      <alignment horizontal="right" vertical="top"/>
    </xf>
    <xf numFmtId="4" fontId="14" fillId="5" borderId="8" xfId="0" applyNumberFormat="1" applyFont="1" applyFill="1" applyBorder="1" applyAlignment="1">
      <alignment horizontal="center" vertical="top" wrapText="1"/>
    </xf>
    <xf numFmtId="4" fontId="14" fillId="0" borderId="44" xfId="0" applyNumberFormat="1" applyFont="1" applyBorder="1" applyAlignment="1">
      <alignment horizontal="right" vertical="top"/>
    </xf>
    <xf numFmtId="0" fontId="18" fillId="0" borderId="32" xfId="0" applyNumberFormat="1" applyFont="1" applyBorder="1" applyAlignment="1">
      <alignment horizontal="left" vertical="center" wrapText="1"/>
    </xf>
    <xf numFmtId="0" fontId="18" fillId="0" borderId="34" xfId="0" applyNumberFormat="1" applyFont="1" applyBorder="1" applyAlignment="1">
      <alignment horizontal="left" vertical="center" wrapText="1"/>
    </xf>
    <xf numFmtId="0" fontId="10" fillId="0" borderId="31" xfId="0" applyNumberFormat="1" applyFont="1" applyBorder="1" applyAlignment="1">
      <alignment vertical="center" wrapText="1"/>
    </xf>
    <xf numFmtId="4" fontId="18" fillId="0" borderId="31" xfId="0" applyNumberFormat="1" applyFont="1" applyFill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top"/>
    </xf>
    <xf numFmtId="49" fontId="15" fillId="2" borderId="30" xfId="0" applyNumberFormat="1" applyFont="1" applyFill="1" applyBorder="1" applyAlignment="1" applyProtection="1">
      <alignment horizontal="left" vertical="top" wrapText="1"/>
      <protection locked="0"/>
    </xf>
    <xf numFmtId="4" fontId="15" fillId="2" borderId="30" xfId="0" applyNumberFormat="1" applyFont="1" applyFill="1" applyBorder="1" applyAlignment="1" applyProtection="1">
      <alignment horizontal="center" vertical="top" wrapText="1"/>
      <protection locked="0"/>
    </xf>
    <xf numFmtId="0" fontId="18" fillId="0" borderId="31" xfId="0" applyNumberFormat="1" applyFont="1" applyBorder="1" applyAlignment="1">
      <alignment horizontal="left" vertical="center" wrapText="1"/>
    </xf>
    <xf numFmtId="0" fontId="18" fillId="0" borderId="31" xfId="0" applyNumberFormat="1" applyFont="1" applyBorder="1" applyAlignment="1">
      <alignment vertical="center" wrapText="1"/>
    </xf>
    <xf numFmtId="3" fontId="15" fillId="2" borderId="10" xfId="0" applyNumberFormat="1" applyFont="1" applyFill="1" applyBorder="1" applyAlignment="1" applyProtection="1">
      <alignment horizontal="center" vertical="top" wrapText="1"/>
      <protection locked="0"/>
    </xf>
    <xf numFmtId="4" fontId="18" fillId="0" borderId="9" xfId="0" applyNumberFormat="1" applyFont="1" applyFill="1" applyBorder="1" applyAlignment="1" applyProtection="1">
      <alignment horizontal="center" vertical="top" wrapText="1"/>
    </xf>
    <xf numFmtId="2" fontId="0" fillId="8" borderId="31" xfId="0" applyNumberFormat="1" applyFill="1" applyBorder="1" applyAlignment="1">
      <alignment horizontal="center" vertical="top"/>
    </xf>
    <xf numFmtId="1" fontId="14" fillId="0" borderId="32" xfId="0" applyNumberFormat="1" applyFont="1" applyBorder="1" applyAlignment="1">
      <alignment horizontal="right" vertical="top"/>
    </xf>
    <xf numFmtId="1" fontId="14" fillId="0" borderId="43" xfId="0" applyNumberFormat="1" applyFont="1" applyBorder="1" applyAlignment="1">
      <alignment horizontal="right" vertical="top"/>
    </xf>
    <xf numFmtId="4" fontId="5" fillId="4" borderId="4" xfId="0" applyNumberFormat="1" applyFont="1" applyFill="1" applyBorder="1" applyAlignment="1">
      <alignment horizontal="center" vertical="center" wrapText="1"/>
    </xf>
    <xf numFmtId="1" fontId="18" fillId="0" borderId="31" xfId="0" applyNumberFormat="1" applyFont="1" applyBorder="1" applyAlignment="1">
      <alignment vertical="center" wrapText="1"/>
    </xf>
    <xf numFmtId="1" fontId="10" fillId="0" borderId="31" xfId="0" applyNumberFormat="1" applyFont="1" applyFill="1" applyBorder="1"/>
    <xf numFmtId="1" fontId="10" fillId="0" borderId="31" xfId="0" applyNumberFormat="1" applyFont="1" applyBorder="1" applyAlignment="1">
      <alignment vertical="center" wrapText="1"/>
    </xf>
    <xf numFmtId="1" fontId="10" fillId="0" borderId="31" xfId="0" applyNumberFormat="1" applyFont="1" applyFill="1" applyBorder="1" applyAlignment="1">
      <alignment vertical="top"/>
    </xf>
    <xf numFmtId="1" fontId="10" fillId="0" borderId="31" xfId="0" applyNumberFormat="1" applyFont="1" applyBorder="1" applyAlignment="1">
      <alignment vertical="top" wrapText="1"/>
    </xf>
    <xf numFmtId="0" fontId="21" fillId="0" borderId="0" xfId="0" applyFont="1" applyAlignment="1">
      <alignment horizontal="left"/>
    </xf>
    <xf numFmtId="0" fontId="22" fillId="0" borderId="0" xfId="0" applyFont="1" applyAlignment="1">
      <alignment horizontal="center" vertical="top"/>
    </xf>
    <xf numFmtId="49" fontId="15" fillId="2" borderId="45" xfId="0" applyNumberFormat="1" applyFont="1" applyFill="1" applyBorder="1" applyAlignment="1" applyProtection="1">
      <alignment horizontal="left" vertical="top" wrapText="1"/>
      <protection locked="0"/>
    </xf>
    <xf numFmtId="49" fontId="15" fillId="2" borderId="31" xfId="0" applyNumberFormat="1" applyFont="1" applyFill="1" applyBorder="1" applyAlignment="1" applyProtection="1">
      <alignment horizontal="left" vertical="top" wrapText="1"/>
      <protection locked="0"/>
    </xf>
    <xf numFmtId="49" fontId="15" fillId="2" borderId="46" xfId="0" applyNumberFormat="1" applyFont="1" applyFill="1" applyBorder="1" applyAlignment="1" applyProtection="1">
      <alignment horizontal="left" vertical="top" wrapText="1"/>
      <protection locked="0"/>
    </xf>
    <xf numFmtId="4" fontId="17" fillId="2" borderId="9" xfId="0" applyNumberFormat="1" applyFont="1" applyFill="1" applyBorder="1" applyAlignment="1">
      <alignment horizontal="center" vertical="top" wrapText="1"/>
    </xf>
    <xf numFmtId="2" fontId="18" fillId="0" borderId="31" xfId="0" applyNumberFormat="1" applyFont="1" applyFill="1" applyBorder="1" applyAlignment="1">
      <alignment horizontal="center" vertical="center" wrapText="1"/>
    </xf>
    <xf numFmtId="2" fontId="20" fillId="0" borderId="0" xfId="0" applyNumberFormat="1" applyFont="1" applyAlignment="1">
      <alignment horizontal="center"/>
    </xf>
    <xf numFmtId="0" fontId="14" fillId="2" borderId="0" xfId="0" applyFont="1" applyFill="1" applyAlignment="1">
      <alignment horizontal="center"/>
    </xf>
    <xf numFmtId="0" fontId="14" fillId="2" borderId="7" xfId="0" applyFont="1" applyFill="1" applyBorder="1" applyAlignment="1">
      <alignment horizontal="center" vertical="top"/>
    </xf>
    <xf numFmtId="0" fontId="14" fillId="2" borderId="42" xfId="0" applyNumberFormat="1" applyFont="1" applyFill="1" applyBorder="1" applyAlignment="1">
      <alignment horizontal="left" vertical="top" wrapText="1"/>
    </xf>
    <xf numFmtId="0" fontId="10" fillId="2" borderId="31" xfId="0" applyNumberFormat="1" applyFont="1" applyFill="1" applyBorder="1" applyAlignment="1">
      <alignment horizontal="left" vertical="top" wrapText="1"/>
    </xf>
    <xf numFmtId="2" fontId="14" fillId="2" borderId="32" xfId="0" applyNumberFormat="1" applyFont="1" applyFill="1" applyBorder="1" applyAlignment="1">
      <alignment horizontal="right" vertical="top"/>
    </xf>
    <xf numFmtId="1" fontId="14" fillId="2" borderId="44" xfId="0" applyNumberFormat="1" applyFont="1" applyFill="1" applyBorder="1" applyAlignment="1">
      <alignment horizontal="right" vertical="top"/>
    </xf>
    <xf numFmtId="4" fontId="10" fillId="2" borderId="41" xfId="0" applyNumberFormat="1" applyFont="1" applyFill="1" applyBorder="1" applyAlignment="1">
      <alignment horizontal="right" vertical="top"/>
    </xf>
    <xf numFmtId="0" fontId="14" fillId="2" borderId="0" xfId="0" applyFont="1" applyFill="1" applyBorder="1" applyAlignment="1">
      <alignment horizontal="center" vertical="top" wrapText="1"/>
    </xf>
    <xf numFmtId="4" fontId="14" fillId="2" borderId="9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0" fontId="0" fillId="2" borderId="0" xfId="0" applyFill="1"/>
    <xf numFmtId="4" fontId="14" fillId="2" borderId="32" xfId="0" applyNumberFormat="1" applyFont="1" applyFill="1" applyBorder="1" applyAlignment="1">
      <alignment horizontal="right" vertical="top"/>
    </xf>
    <xf numFmtId="4" fontId="14" fillId="2" borderId="43" xfId="0" applyNumberFormat="1" applyFont="1" applyFill="1" applyBorder="1" applyAlignment="1">
      <alignment horizontal="right" vertical="top"/>
    </xf>
    <xf numFmtId="0" fontId="18" fillId="2" borderId="40" xfId="0" applyNumberFormat="1" applyFont="1" applyFill="1" applyBorder="1" applyAlignment="1">
      <alignment horizontal="left" vertical="center" wrapText="1"/>
    </xf>
    <xf numFmtId="0" fontId="18" fillId="2" borderId="31" xfId="0" applyNumberFormat="1" applyFont="1" applyFill="1" applyBorder="1" applyAlignment="1">
      <alignment horizontal="left" vertical="center" wrapText="1"/>
    </xf>
    <xf numFmtId="0" fontId="18" fillId="2" borderId="31" xfId="0" applyNumberFormat="1" applyFont="1" applyFill="1" applyBorder="1" applyAlignment="1">
      <alignment vertical="center" wrapText="1"/>
    </xf>
    <xf numFmtId="1" fontId="18" fillId="2" borderId="31" xfId="0" applyNumberFormat="1" applyFont="1" applyFill="1" applyBorder="1" applyAlignment="1">
      <alignment vertical="center" wrapText="1"/>
    </xf>
    <xf numFmtId="4" fontId="18" fillId="2" borderId="31" xfId="0" applyNumberFormat="1" applyFont="1" applyFill="1" applyBorder="1" applyAlignment="1">
      <alignment horizontal="center" vertical="center" wrapText="1"/>
    </xf>
    <xf numFmtId="4" fontId="18" fillId="2" borderId="31" xfId="0" applyNumberFormat="1" applyFont="1" applyFill="1" applyBorder="1" applyAlignment="1">
      <alignment vertical="center" wrapText="1"/>
    </xf>
    <xf numFmtId="0" fontId="10" fillId="2" borderId="31" xfId="0" applyNumberFormat="1" applyFont="1" applyFill="1" applyBorder="1" applyAlignment="1">
      <alignment horizontal="right" vertical="center" wrapText="1"/>
    </xf>
    <xf numFmtId="2" fontId="10" fillId="2" borderId="31" xfId="0" applyNumberFormat="1" applyFont="1" applyFill="1" applyBorder="1" applyAlignment="1">
      <alignment horizontal="center" vertical="center" wrapText="1"/>
    </xf>
    <xf numFmtId="1" fontId="10" fillId="2" borderId="31" xfId="0" applyNumberFormat="1" applyFont="1" applyFill="1" applyBorder="1"/>
    <xf numFmtId="2" fontId="18" fillId="2" borderId="31" xfId="0" applyNumberFormat="1" applyFont="1" applyFill="1" applyBorder="1" applyAlignment="1">
      <alignment horizontal="center" vertical="center" wrapText="1"/>
    </xf>
    <xf numFmtId="0" fontId="9" fillId="2" borderId="0" xfId="0" applyFont="1" applyFill="1"/>
    <xf numFmtId="4" fontId="15" fillId="4" borderId="21" xfId="0" applyNumberFormat="1" applyFont="1" applyFill="1" applyBorder="1" applyAlignment="1" applyProtection="1">
      <alignment horizontal="right" vertical="top" wrapText="1"/>
    </xf>
    <xf numFmtId="4" fontId="15" fillId="4" borderId="22" xfId="0" applyNumberFormat="1" applyFont="1" applyFill="1" applyBorder="1" applyAlignment="1" applyProtection="1">
      <alignment horizontal="right" vertical="top" wrapText="1"/>
    </xf>
    <xf numFmtId="4" fontId="15" fillId="4" borderId="15" xfId="0" applyNumberFormat="1" applyFont="1" applyFill="1" applyBorder="1" applyAlignment="1" applyProtection="1">
      <alignment horizontal="right" vertical="top" wrapText="1"/>
    </xf>
    <xf numFmtId="0" fontId="13" fillId="2" borderId="1" xfId="0" applyFont="1" applyFill="1" applyBorder="1" applyAlignment="1">
      <alignment horizontal="justify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4" fontId="15" fillId="4" borderId="20" xfId="0" applyNumberFormat="1" applyFont="1" applyFill="1" applyBorder="1" applyAlignment="1" applyProtection="1">
      <alignment horizontal="right" vertical="top" wrapText="1"/>
    </xf>
    <xf numFmtId="4" fontId="15" fillId="4" borderId="19" xfId="0" applyNumberFormat="1" applyFont="1" applyFill="1" applyBorder="1" applyAlignment="1" applyProtection="1">
      <alignment horizontal="right" vertical="top" wrapText="1"/>
    </xf>
    <xf numFmtId="0" fontId="8" fillId="6" borderId="27" xfId="0" applyNumberFormat="1" applyFont="1" applyFill="1" applyBorder="1" applyAlignment="1">
      <alignment horizontal="center" vertical="center" wrapText="1"/>
    </xf>
    <xf numFmtId="0" fontId="8" fillId="6" borderId="28" xfId="0" applyNumberFormat="1" applyFont="1" applyFill="1" applyBorder="1" applyAlignment="1">
      <alignment horizontal="center" vertical="center" wrapText="1"/>
    </xf>
    <xf numFmtId="0" fontId="19" fillId="6" borderId="35" xfId="0" applyNumberFormat="1" applyFont="1" applyFill="1" applyBorder="1" applyAlignment="1">
      <alignment horizontal="center" vertical="top" wrapText="1"/>
    </xf>
    <xf numFmtId="0" fontId="19" fillId="6" borderId="33" xfId="0" applyNumberFormat="1" applyFont="1" applyFill="1" applyBorder="1" applyAlignment="1">
      <alignment horizontal="center" vertical="top" wrapText="1"/>
    </xf>
    <xf numFmtId="0" fontId="19" fillId="6" borderId="34" xfId="0" applyNumberFormat="1" applyFont="1" applyFill="1" applyBorder="1" applyAlignment="1">
      <alignment horizontal="center" vertical="top" wrapText="1"/>
    </xf>
    <xf numFmtId="0" fontId="19" fillId="6" borderId="32" xfId="0" applyNumberFormat="1" applyFont="1" applyFill="1" applyBorder="1" applyAlignment="1">
      <alignment horizontal="center" vertical="center" wrapText="1"/>
    </xf>
    <xf numFmtId="0" fontId="19" fillId="6" borderId="36" xfId="0" applyNumberFormat="1" applyFont="1" applyFill="1" applyBorder="1" applyAlignment="1">
      <alignment horizontal="center" vertical="center" wrapText="1"/>
    </xf>
    <xf numFmtId="0" fontId="19" fillId="6" borderId="33" xfId="0" applyNumberFormat="1" applyFont="1" applyFill="1" applyBorder="1" applyAlignment="1">
      <alignment horizontal="center" vertical="center" wrapText="1"/>
    </xf>
    <xf numFmtId="0" fontId="19" fillId="6" borderId="34" xfId="0" applyNumberFormat="1" applyFont="1" applyFill="1" applyBorder="1" applyAlignment="1">
      <alignment horizontal="center" vertical="center" wrapText="1"/>
    </xf>
    <xf numFmtId="0" fontId="18" fillId="0" borderId="35" xfId="0" applyNumberFormat="1" applyFont="1" applyBorder="1" applyAlignment="1">
      <alignment horizontal="center" vertical="top" wrapText="1"/>
    </xf>
    <xf numFmtId="0" fontId="17" fillId="0" borderId="34" xfId="0" applyFont="1" applyBorder="1" applyAlignment="1">
      <alignment horizontal="center" vertical="top" wrapText="1"/>
    </xf>
    <xf numFmtId="0" fontId="18" fillId="0" borderId="37" xfId="0" applyNumberFormat="1" applyFont="1" applyBorder="1" applyAlignment="1">
      <alignment horizontal="left" vertical="center" wrapText="1"/>
    </xf>
    <xf numFmtId="0" fontId="14" fillId="0" borderId="38" xfId="0" applyFont="1" applyBorder="1" applyAlignment="1">
      <alignment horizontal="left" vertical="center" wrapText="1"/>
    </xf>
    <xf numFmtId="0" fontId="19" fillId="6" borderId="32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left" vertical="top" wrapText="1"/>
    </xf>
    <xf numFmtId="0" fontId="22" fillId="0" borderId="0" xfId="0" applyFont="1" applyAlignment="1">
      <alignment horizontal="center" vertical="top" wrapText="1"/>
    </xf>
    <xf numFmtId="0" fontId="22" fillId="0" borderId="0" xfId="0" applyFont="1" applyAlignment="1">
      <alignment horizontal="center" vertical="top"/>
    </xf>
    <xf numFmtId="0" fontId="18" fillId="0" borderId="32" xfId="0" applyNumberFormat="1" applyFont="1" applyBorder="1" applyAlignment="1">
      <alignment horizontal="left" vertical="top" wrapText="1"/>
    </xf>
    <xf numFmtId="0" fontId="14" fillId="0" borderId="34" xfId="0" applyFont="1" applyBorder="1" applyAlignment="1">
      <alignment horizontal="left" vertical="top" wrapText="1"/>
    </xf>
    <xf numFmtId="4" fontId="16" fillId="4" borderId="11" xfId="0" applyNumberFormat="1" applyFont="1" applyFill="1" applyBorder="1" applyAlignment="1" applyProtection="1">
      <alignment horizontal="right" vertical="center" wrapText="1"/>
    </xf>
    <xf numFmtId="4" fontId="16" fillId="4" borderId="12" xfId="0" applyNumberFormat="1" applyFont="1" applyFill="1" applyBorder="1" applyAlignment="1" applyProtection="1">
      <alignment horizontal="right" vertical="center" wrapText="1"/>
    </xf>
    <xf numFmtId="4" fontId="16" fillId="4" borderId="13" xfId="0" applyNumberFormat="1" applyFont="1" applyFill="1" applyBorder="1" applyAlignment="1" applyProtection="1">
      <alignment horizontal="right" vertical="center" wrapText="1"/>
    </xf>
    <xf numFmtId="0" fontId="18" fillId="0" borderId="39" xfId="0" applyNumberFormat="1" applyFont="1" applyBorder="1" applyAlignment="1">
      <alignment horizontal="left" vertical="center" wrapText="1"/>
    </xf>
    <xf numFmtId="0" fontId="14" fillId="0" borderId="34" xfId="0" applyFont="1" applyBorder="1" applyAlignment="1">
      <alignment horizontal="left" vertical="center" wrapText="1"/>
    </xf>
    <xf numFmtId="0" fontId="19" fillId="6" borderId="35" xfId="0" applyNumberFormat="1" applyFont="1" applyFill="1" applyBorder="1" applyAlignment="1">
      <alignment horizontal="center" vertical="center" wrapText="1"/>
    </xf>
    <xf numFmtId="0" fontId="18" fillId="2" borderId="33" xfId="0" applyNumberFormat="1" applyFont="1" applyFill="1" applyBorder="1" applyAlignment="1">
      <alignment horizontal="left" vertical="center" wrapText="1"/>
    </xf>
    <xf numFmtId="0" fontId="14" fillId="2" borderId="34" xfId="0" applyFont="1" applyFill="1" applyBorder="1" applyAlignment="1">
      <alignment horizontal="left" vertical="center" wrapText="1"/>
    </xf>
    <xf numFmtId="0" fontId="6" fillId="2" borderId="24" xfId="0" applyFont="1" applyFill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1"/>
  <sheetViews>
    <sheetView tabSelected="1" view="pageBreakPreview" topLeftCell="A49" zoomScaleNormal="100" zoomScaleSheetLayoutView="100" workbookViewId="0">
      <selection activeCell="J23" sqref="J23:J41"/>
    </sheetView>
  </sheetViews>
  <sheetFormatPr defaultRowHeight="15" x14ac:dyDescent="0.25"/>
  <cols>
    <col min="1" max="1" width="4.5703125" customWidth="1"/>
    <col min="2" max="2" width="6.42578125" customWidth="1"/>
    <col min="3" max="3" width="28.5703125" customWidth="1"/>
    <col min="4" max="4" width="5.85546875" customWidth="1"/>
    <col min="5" max="5" width="11.7109375" customWidth="1"/>
    <col min="6" max="6" width="20" customWidth="1"/>
    <col min="7" max="7" width="13.140625" customWidth="1"/>
    <col min="10" max="10" width="31" customWidth="1"/>
    <col min="11" max="12" width="17.42578125" customWidth="1"/>
    <col min="13" max="13" width="6.7109375" customWidth="1"/>
    <col min="14" max="14" width="11.85546875" customWidth="1"/>
    <col min="15" max="15" width="13.85546875" customWidth="1"/>
    <col min="16" max="16" width="8.7109375" customWidth="1"/>
    <col min="17" max="17" width="10.28515625" customWidth="1"/>
    <col min="18" max="18" width="0.42578125" customWidth="1"/>
  </cols>
  <sheetData>
    <row r="1" spans="1:27" ht="34.5" customHeight="1" x14ac:dyDescent="0.25">
      <c r="B1" s="124" t="s">
        <v>44</v>
      </c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3"/>
      <c r="T1" s="3"/>
      <c r="U1" s="3"/>
      <c r="V1" s="3"/>
      <c r="W1" s="3"/>
      <c r="X1" s="3"/>
      <c r="Y1" s="3"/>
      <c r="Z1" s="3"/>
      <c r="AA1" s="3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0" customHeight="1" thickBot="1" x14ac:dyDescent="0.3">
      <c r="B3" s="125" t="s">
        <v>25</v>
      </c>
      <c r="C3" s="126"/>
      <c r="D3" s="126"/>
      <c r="E3" s="104"/>
      <c r="F3" s="61">
        <v>2035364.53</v>
      </c>
      <c r="G3" s="9" t="s">
        <v>2</v>
      </c>
      <c r="H3" s="1"/>
      <c r="I3" s="125" t="s">
        <v>45</v>
      </c>
      <c r="J3" s="126"/>
      <c r="K3" s="126"/>
      <c r="L3" s="126"/>
      <c r="M3" s="126"/>
      <c r="N3" s="126"/>
      <c r="O3" s="126"/>
      <c r="P3" s="126"/>
      <c r="Q3" s="126"/>
      <c r="R3" s="127"/>
      <c r="S3" s="1"/>
      <c r="T3" s="1"/>
      <c r="U3" s="1"/>
      <c r="V3" s="1"/>
      <c r="W3" s="1"/>
      <c r="X3" s="1"/>
      <c r="Y3" s="1"/>
      <c r="Z3" s="1"/>
      <c r="AA3" s="1"/>
    </row>
    <row r="4" spans="1:27" ht="36" customHeight="1" x14ac:dyDescent="0.25">
      <c r="B4" s="102"/>
      <c r="C4" s="102"/>
      <c r="D4" s="102"/>
      <c r="E4" s="102"/>
      <c r="F4" s="102"/>
      <c r="G4" s="102"/>
      <c r="H4" s="1"/>
      <c r="I4" s="128" t="s">
        <v>46</v>
      </c>
      <c r="J4" s="128"/>
      <c r="K4" s="128"/>
      <c r="L4" s="128"/>
      <c r="M4" s="128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4.25" customHeight="1" x14ac:dyDescent="0.25">
      <c r="B5" s="1"/>
      <c r="C5" s="1"/>
      <c r="D5" s="1"/>
      <c r="E5" s="1"/>
      <c r="F5" s="1"/>
      <c r="G5" s="1"/>
      <c r="H5" s="1"/>
      <c r="I5" s="67" t="s">
        <v>47</v>
      </c>
      <c r="J5" s="67"/>
      <c r="K5" s="67"/>
      <c r="L5" s="67"/>
      <c r="M5" s="67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103" t="s">
        <v>11</v>
      </c>
      <c r="C7" s="104"/>
      <c r="D7" s="105"/>
      <c r="E7" s="105"/>
      <c r="F7" s="106"/>
      <c r="G7" s="107"/>
      <c r="H7" s="4"/>
      <c r="I7" s="125" t="s">
        <v>3</v>
      </c>
      <c r="J7" s="126"/>
      <c r="K7" s="126"/>
      <c r="L7" s="126"/>
      <c r="M7" s="126"/>
      <c r="N7" s="126"/>
      <c r="O7" s="126"/>
      <c r="P7" s="126"/>
      <c r="Q7" s="127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40.25" x14ac:dyDescent="0.25">
      <c r="B8" s="5" t="s">
        <v>4</v>
      </c>
      <c r="C8" s="6" t="s">
        <v>0</v>
      </c>
      <c r="D8" s="6" t="s">
        <v>8</v>
      </c>
      <c r="E8" s="7" t="s">
        <v>9</v>
      </c>
      <c r="F8" s="7" t="s">
        <v>5</v>
      </c>
      <c r="G8" s="8" t="s">
        <v>10</v>
      </c>
      <c r="H8" s="1"/>
      <c r="I8" s="5" t="s">
        <v>4</v>
      </c>
      <c r="J8" s="6" t="s">
        <v>1</v>
      </c>
      <c r="K8" s="7" t="s">
        <v>12</v>
      </c>
      <c r="L8" s="6" t="s">
        <v>49</v>
      </c>
      <c r="M8" s="6" t="s">
        <v>8</v>
      </c>
      <c r="N8" s="7" t="s">
        <v>9</v>
      </c>
      <c r="O8" s="7" t="s">
        <v>13</v>
      </c>
      <c r="P8" s="7" t="s">
        <v>5</v>
      </c>
      <c r="Q8" s="8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s="10" customFormat="1" ht="17.25" customHeight="1" x14ac:dyDescent="0.25">
      <c r="A9" s="110" t="s">
        <v>16</v>
      </c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</row>
    <row r="10" spans="1:27" s="16" customFormat="1" ht="33.75" customHeight="1" x14ac:dyDescent="0.25">
      <c r="A10" s="32"/>
      <c r="B10" s="22">
        <v>1</v>
      </c>
      <c r="C10" s="20" t="s">
        <v>50</v>
      </c>
      <c r="D10" s="17" t="s">
        <v>26</v>
      </c>
      <c r="E10" s="44">
        <v>401.25</v>
      </c>
      <c r="F10" s="33">
        <v>24</v>
      </c>
      <c r="G10" s="19">
        <f>E10*F10</f>
        <v>9630</v>
      </c>
      <c r="H10" s="21"/>
      <c r="I10" s="22">
        <v>1</v>
      </c>
      <c r="J10" s="20" t="str">
        <f>C10</f>
        <v xml:space="preserve">Изолятор опорный ИО-10-3,75 II У3 </v>
      </c>
      <c r="K10" s="69"/>
      <c r="L10" s="70"/>
      <c r="M10" s="18" t="s">
        <v>26</v>
      </c>
      <c r="N10" s="44">
        <v>401.25</v>
      </c>
      <c r="O10" s="36"/>
      <c r="P10" s="33">
        <v>24</v>
      </c>
      <c r="Q10" s="37">
        <f>O10*P10</f>
        <v>0</v>
      </c>
      <c r="R10" s="21"/>
      <c r="S10" s="15"/>
      <c r="T10" s="15"/>
      <c r="U10" s="15"/>
      <c r="V10" s="15"/>
      <c r="W10" s="15"/>
      <c r="X10" s="15"/>
      <c r="Y10" s="15"/>
      <c r="Z10" s="15"/>
      <c r="AA10" s="15"/>
    </row>
    <row r="11" spans="1:27" s="16" customFormat="1" ht="36.75" customHeight="1" x14ac:dyDescent="0.25">
      <c r="A11" s="32"/>
      <c r="B11" s="22">
        <v>2</v>
      </c>
      <c r="C11" s="20" t="s">
        <v>51</v>
      </c>
      <c r="D11" s="17" t="s">
        <v>26</v>
      </c>
      <c r="E11" s="44">
        <v>312.08</v>
      </c>
      <c r="F11" s="33">
        <v>16</v>
      </c>
      <c r="G11" s="19">
        <f t="shared" ref="G11:G20" si="0">E11*F11</f>
        <v>4993.28</v>
      </c>
      <c r="H11" s="21"/>
      <c r="I11" s="22">
        <v>2</v>
      </c>
      <c r="J11" s="20" t="str">
        <f t="shared" ref="J11:J20" si="1">C11</f>
        <v xml:space="preserve">Изолятор опорный ИО-1-2,5У3 </v>
      </c>
      <c r="K11" s="69"/>
      <c r="L11" s="70"/>
      <c r="M11" s="18" t="s">
        <v>26</v>
      </c>
      <c r="N11" s="44">
        <v>312.08</v>
      </c>
      <c r="O11" s="36"/>
      <c r="P11" s="33">
        <v>16</v>
      </c>
      <c r="Q11" s="37">
        <f t="shared" ref="Q11:Q20" si="2">O11*P11</f>
        <v>0</v>
      </c>
      <c r="R11" s="21"/>
      <c r="S11" s="15"/>
      <c r="T11" s="15"/>
      <c r="U11" s="15"/>
      <c r="V11" s="15"/>
      <c r="W11" s="15"/>
      <c r="X11" s="15"/>
      <c r="Y11" s="15"/>
      <c r="Z11" s="15"/>
      <c r="AA11" s="15"/>
    </row>
    <row r="12" spans="1:27" s="16" customFormat="1" ht="30.75" customHeight="1" x14ac:dyDescent="0.25">
      <c r="A12" s="32"/>
      <c r="B12" s="22">
        <v>3</v>
      </c>
      <c r="C12" s="20" t="s">
        <v>52</v>
      </c>
      <c r="D12" s="17" t="s">
        <v>26</v>
      </c>
      <c r="E12" s="44">
        <v>401.25</v>
      </c>
      <c r="F12" s="33">
        <v>51</v>
      </c>
      <c r="G12" s="19">
        <f t="shared" si="0"/>
        <v>20463.75</v>
      </c>
      <c r="H12" s="21"/>
      <c r="I12" s="22">
        <v>3</v>
      </c>
      <c r="J12" s="20" t="str">
        <f t="shared" si="1"/>
        <v xml:space="preserve">Изолятор опорный ИОР-10-7,5 II УХЛ2 </v>
      </c>
      <c r="K12" s="69"/>
      <c r="L12" s="70"/>
      <c r="M12" s="18" t="s">
        <v>26</v>
      </c>
      <c r="N12" s="44">
        <v>401.25</v>
      </c>
      <c r="O12" s="36"/>
      <c r="P12" s="33">
        <v>51</v>
      </c>
      <c r="Q12" s="37">
        <f t="shared" si="2"/>
        <v>0</v>
      </c>
      <c r="R12" s="21"/>
      <c r="S12" s="15"/>
      <c r="T12" s="15"/>
      <c r="U12" s="15"/>
      <c r="V12" s="15"/>
      <c r="W12" s="15"/>
      <c r="X12" s="15"/>
      <c r="Y12" s="15"/>
      <c r="Z12" s="15"/>
      <c r="AA12" s="15"/>
    </row>
    <row r="13" spans="1:27" s="16" customFormat="1" ht="25.5" customHeight="1" x14ac:dyDescent="0.25">
      <c r="A13" s="32"/>
      <c r="B13" s="22">
        <v>4</v>
      </c>
      <c r="C13" s="20" t="s">
        <v>53</v>
      </c>
      <c r="D13" s="17" t="s">
        <v>26</v>
      </c>
      <c r="E13" s="46">
        <v>3858.2</v>
      </c>
      <c r="F13" s="33">
        <v>6</v>
      </c>
      <c r="G13" s="19">
        <f t="shared" si="0"/>
        <v>23149.199999999997</v>
      </c>
      <c r="H13" s="21"/>
      <c r="I13" s="22">
        <v>4</v>
      </c>
      <c r="J13" s="20" t="str">
        <f t="shared" si="1"/>
        <v xml:space="preserve">Изолятор проходной 2ИЭ.813.031 </v>
      </c>
      <c r="K13" s="69"/>
      <c r="L13" s="70"/>
      <c r="M13" s="18" t="s">
        <v>26</v>
      </c>
      <c r="N13" s="46">
        <v>3858.2</v>
      </c>
      <c r="O13" s="36"/>
      <c r="P13" s="33">
        <v>6</v>
      </c>
      <c r="Q13" s="37">
        <f t="shared" si="2"/>
        <v>0</v>
      </c>
      <c r="R13" s="21"/>
      <c r="S13" s="15"/>
      <c r="T13" s="15"/>
      <c r="U13" s="15"/>
      <c r="V13" s="15"/>
      <c r="W13" s="15"/>
      <c r="X13" s="15"/>
      <c r="Y13" s="15"/>
      <c r="Z13" s="15"/>
      <c r="AA13" s="15"/>
    </row>
    <row r="14" spans="1:27" s="16" customFormat="1" ht="36" customHeight="1" x14ac:dyDescent="0.25">
      <c r="A14" s="32"/>
      <c r="B14" s="22">
        <v>5</v>
      </c>
      <c r="C14" s="20" t="s">
        <v>54</v>
      </c>
      <c r="D14" s="17" t="s">
        <v>26</v>
      </c>
      <c r="E14" s="46">
        <v>16995.41</v>
      </c>
      <c r="F14" s="33">
        <v>3</v>
      </c>
      <c r="G14" s="19">
        <f t="shared" si="0"/>
        <v>50986.229999999996</v>
      </c>
      <c r="H14" s="21"/>
      <c r="I14" s="22">
        <v>5</v>
      </c>
      <c r="J14" s="20" t="str">
        <f t="shared" si="1"/>
        <v xml:space="preserve">Изолятор проходной ИПУ 35/630-7,5 УХЛ1 </v>
      </c>
      <c r="K14" s="69"/>
      <c r="L14" s="70"/>
      <c r="M14" s="18" t="s">
        <v>26</v>
      </c>
      <c r="N14" s="46">
        <v>16995.41</v>
      </c>
      <c r="O14" s="36"/>
      <c r="P14" s="33">
        <v>3</v>
      </c>
      <c r="Q14" s="37">
        <f t="shared" si="2"/>
        <v>0</v>
      </c>
      <c r="R14" s="21"/>
      <c r="S14" s="15"/>
      <c r="T14" s="15"/>
      <c r="U14" s="15"/>
      <c r="V14" s="15"/>
      <c r="W14" s="15"/>
      <c r="X14" s="15"/>
      <c r="Y14" s="15"/>
      <c r="Z14" s="15"/>
      <c r="AA14" s="15"/>
    </row>
    <row r="15" spans="1:27" s="16" customFormat="1" ht="25.5" x14ac:dyDescent="0.25">
      <c r="A15" s="32"/>
      <c r="B15" s="22">
        <v>6</v>
      </c>
      <c r="C15" s="20" t="s">
        <v>31</v>
      </c>
      <c r="D15" s="17" t="s">
        <v>26</v>
      </c>
      <c r="E15" s="44">
        <v>404.44</v>
      </c>
      <c r="F15" s="33">
        <v>20</v>
      </c>
      <c r="G15" s="19">
        <f t="shared" si="0"/>
        <v>8088.8</v>
      </c>
      <c r="H15" s="21"/>
      <c r="I15" s="22">
        <v>6</v>
      </c>
      <c r="J15" s="20" t="str">
        <f t="shared" si="1"/>
        <v>Изолятор проходной ИПТ 6-10/250 А 01</v>
      </c>
      <c r="K15" s="69"/>
      <c r="L15" s="70"/>
      <c r="M15" s="18" t="s">
        <v>26</v>
      </c>
      <c r="N15" s="44">
        <v>404.44</v>
      </c>
      <c r="O15" s="36"/>
      <c r="P15" s="33">
        <v>20</v>
      </c>
      <c r="Q15" s="37">
        <f t="shared" si="2"/>
        <v>0</v>
      </c>
      <c r="R15" s="21"/>
      <c r="S15" s="15"/>
      <c r="T15" s="15"/>
      <c r="U15" s="15"/>
      <c r="V15" s="15"/>
      <c r="W15" s="15"/>
      <c r="X15" s="15"/>
      <c r="Y15" s="15"/>
      <c r="Z15" s="15"/>
      <c r="AA15" s="15"/>
    </row>
    <row r="16" spans="1:27" s="16" customFormat="1" ht="30.75" customHeight="1" x14ac:dyDescent="0.25">
      <c r="A16" s="32"/>
      <c r="B16" s="22">
        <v>7</v>
      </c>
      <c r="C16" s="20" t="s">
        <v>32</v>
      </c>
      <c r="D16" s="17" t="s">
        <v>26</v>
      </c>
      <c r="E16" s="44">
        <v>178.33</v>
      </c>
      <c r="F16" s="33">
        <v>6</v>
      </c>
      <c r="G16" s="19">
        <f t="shared" si="0"/>
        <v>1069.98</v>
      </c>
      <c r="H16" s="21"/>
      <c r="I16" s="22">
        <v>7</v>
      </c>
      <c r="J16" s="20" t="str">
        <f t="shared" si="1"/>
        <v>Изолятор проходной ИПТ-1/1000-01</v>
      </c>
      <c r="K16" s="69"/>
      <c r="L16" s="70"/>
      <c r="M16" s="18" t="s">
        <v>26</v>
      </c>
      <c r="N16" s="44">
        <v>178.33</v>
      </c>
      <c r="O16" s="36"/>
      <c r="P16" s="33">
        <v>6</v>
      </c>
      <c r="Q16" s="37">
        <f t="shared" si="2"/>
        <v>0</v>
      </c>
      <c r="R16" s="21"/>
      <c r="S16" s="15"/>
      <c r="T16" s="15"/>
      <c r="U16" s="15"/>
      <c r="V16" s="15"/>
      <c r="W16" s="15"/>
      <c r="X16" s="15"/>
      <c r="Y16" s="15"/>
      <c r="Z16" s="15"/>
      <c r="AA16" s="15"/>
    </row>
    <row r="17" spans="1:27" s="16" customFormat="1" ht="29.25" customHeight="1" x14ac:dyDescent="0.25">
      <c r="A17" s="32"/>
      <c r="B17" s="22">
        <v>8</v>
      </c>
      <c r="C17" s="20" t="s">
        <v>33</v>
      </c>
      <c r="D17" s="17" t="s">
        <v>26</v>
      </c>
      <c r="E17" s="44">
        <v>133.75</v>
      </c>
      <c r="F17" s="33">
        <v>9</v>
      </c>
      <c r="G17" s="19">
        <f t="shared" si="0"/>
        <v>1203.75</v>
      </c>
      <c r="H17" s="21"/>
      <c r="I17" s="22">
        <v>8</v>
      </c>
      <c r="J17" s="20" t="str">
        <f t="shared" si="1"/>
        <v>Изолятор проходной ИПТ-1/630-01</v>
      </c>
      <c r="K17" s="69"/>
      <c r="L17" s="70"/>
      <c r="M17" s="18" t="s">
        <v>26</v>
      </c>
      <c r="N17" s="44">
        <v>133.75</v>
      </c>
      <c r="O17" s="36"/>
      <c r="P17" s="33">
        <v>9</v>
      </c>
      <c r="Q17" s="37">
        <f t="shared" si="2"/>
        <v>0</v>
      </c>
      <c r="R17" s="21"/>
      <c r="S17" s="15"/>
      <c r="T17" s="15"/>
      <c r="U17" s="15"/>
      <c r="V17" s="15"/>
      <c r="W17" s="15"/>
      <c r="X17" s="15"/>
      <c r="Y17" s="15"/>
      <c r="Z17" s="15"/>
      <c r="AA17" s="15"/>
    </row>
    <row r="18" spans="1:27" s="16" customFormat="1" ht="26.25" customHeight="1" x14ac:dyDescent="0.25">
      <c r="A18" s="32"/>
      <c r="B18" s="22">
        <v>9</v>
      </c>
      <c r="C18" s="20" t="s">
        <v>34</v>
      </c>
      <c r="D18" s="17" t="s">
        <v>26</v>
      </c>
      <c r="E18" s="46">
        <v>8880.58</v>
      </c>
      <c r="F18" s="33">
        <v>2</v>
      </c>
      <c r="G18" s="19">
        <f t="shared" si="0"/>
        <v>17761.16</v>
      </c>
      <c r="H18" s="21"/>
      <c r="I18" s="22">
        <v>9</v>
      </c>
      <c r="J18" s="20" t="str">
        <f t="shared" si="1"/>
        <v>Изолятор проходной ИПТ-35/400А 01 (d=16 мм.)</v>
      </c>
      <c r="K18" s="69"/>
      <c r="L18" s="70"/>
      <c r="M18" s="18" t="s">
        <v>26</v>
      </c>
      <c r="N18" s="46">
        <v>8880.58</v>
      </c>
      <c r="O18" s="36"/>
      <c r="P18" s="33">
        <v>2</v>
      </c>
      <c r="Q18" s="37">
        <f t="shared" si="2"/>
        <v>0</v>
      </c>
      <c r="R18" s="21"/>
      <c r="S18" s="15"/>
      <c r="T18" s="15"/>
      <c r="U18" s="15"/>
      <c r="V18" s="15"/>
      <c r="W18" s="15"/>
      <c r="X18" s="15"/>
      <c r="Y18" s="15"/>
      <c r="Z18" s="15"/>
      <c r="AA18" s="15"/>
    </row>
    <row r="19" spans="1:27" s="16" customFormat="1" ht="25.5" x14ac:dyDescent="0.25">
      <c r="A19" s="32"/>
      <c r="B19" s="22">
        <v>10</v>
      </c>
      <c r="C19" s="20" t="s">
        <v>35</v>
      </c>
      <c r="D19" s="17" t="s">
        <v>26</v>
      </c>
      <c r="E19" s="44">
        <v>160.5</v>
      </c>
      <c r="F19" s="33">
        <v>3</v>
      </c>
      <c r="G19" s="19">
        <f t="shared" si="0"/>
        <v>481.5</v>
      </c>
      <c r="H19" s="21"/>
      <c r="I19" s="22">
        <v>10</v>
      </c>
      <c r="J19" s="20" t="str">
        <f t="shared" si="1"/>
        <v>Изолятор проходной ИПТВ-1/400-630-01</v>
      </c>
      <c r="K19" s="69"/>
      <c r="L19" s="70"/>
      <c r="M19" s="18" t="s">
        <v>26</v>
      </c>
      <c r="N19" s="44">
        <v>160.5</v>
      </c>
      <c r="O19" s="36"/>
      <c r="P19" s="33">
        <v>3</v>
      </c>
      <c r="Q19" s="37">
        <f t="shared" si="2"/>
        <v>0</v>
      </c>
      <c r="R19" s="21"/>
      <c r="S19" s="15"/>
      <c r="T19" s="15"/>
      <c r="U19" s="15"/>
      <c r="V19" s="15"/>
      <c r="W19" s="15"/>
      <c r="X19" s="15"/>
      <c r="Y19" s="15"/>
      <c r="Z19" s="15"/>
      <c r="AA19" s="15"/>
    </row>
    <row r="20" spans="1:27" s="16" customFormat="1" ht="48.75" customHeight="1" x14ac:dyDescent="0.25">
      <c r="A20" s="32"/>
      <c r="B20" s="22">
        <v>11</v>
      </c>
      <c r="C20" s="20" t="s">
        <v>36</v>
      </c>
      <c r="D20" s="17" t="s">
        <v>26</v>
      </c>
      <c r="E20" s="46">
        <v>1661.9496999999999</v>
      </c>
      <c r="F20" s="33">
        <v>111</v>
      </c>
      <c r="G20" s="19">
        <f t="shared" si="0"/>
        <v>184476.4167</v>
      </c>
      <c r="H20" s="21"/>
      <c r="I20" s="22">
        <v>11</v>
      </c>
      <c r="J20" s="20" t="str">
        <f t="shared" si="1"/>
        <v xml:space="preserve">Изолятор проходной усиленный ИПУ-10/630-7.5 УХЛ1 (овальный  флянец) </v>
      </c>
      <c r="K20" s="69"/>
      <c r="L20" s="70"/>
      <c r="M20" s="18" t="s">
        <v>26</v>
      </c>
      <c r="N20" s="46">
        <v>1708.12</v>
      </c>
      <c r="O20" s="36"/>
      <c r="P20" s="33">
        <v>111</v>
      </c>
      <c r="Q20" s="37">
        <f t="shared" si="2"/>
        <v>0</v>
      </c>
      <c r="R20" s="21"/>
      <c r="S20" s="15"/>
      <c r="T20" s="15"/>
      <c r="U20" s="15"/>
      <c r="V20" s="15"/>
      <c r="W20" s="15"/>
      <c r="X20" s="15"/>
      <c r="Y20" s="15"/>
      <c r="Z20" s="15"/>
      <c r="AA20" s="15"/>
    </row>
    <row r="21" spans="1:27" s="14" customFormat="1" ht="15.75" customHeight="1" x14ac:dyDescent="0.25">
      <c r="A21" s="38"/>
      <c r="B21" s="119" t="s">
        <v>18</v>
      </c>
      <c r="C21" s="120"/>
      <c r="D21" s="39"/>
      <c r="E21" s="40"/>
      <c r="F21" s="66">
        <f>SUM(F10:F20)</f>
        <v>251</v>
      </c>
      <c r="G21" s="41">
        <f>SUM(G10:G20)</f>
        <v>322304.06669999997</v>
      </c>
      <c r="H21" s="41"/>
      <c r="I21" s="40"/>
      <c r="J21" s="40"/>
      <c r="K21" s="40"/>
      <c r="L21" s="40"/>
      <c r="M21" s="42"/>
      <c r="N21" s="43"/>
      <c r="O21" s="43"/>
      <c r="P21" s="65">
        <f>SUM(P10:P20)</f>
        <v>251</v>
      </c>
      <c r="Q21" s="72">
        <f>SUM(Q10:Q20)</f>
        <v>0</v>
      </c>
      <c r="R21" s="43"/>
    </row>
    <row r="22" spans="1:27" s="11" customFormat="1" ht="15.75" customHeight="1" x14ac:dyDescent="0.25">
      <c r="A22" s="112" t="s">
        <v>17</v>
      </c>
      <c r="B22" s="113"/>
      <c r="C22" s="113"/>
      <c r="D22" s="113"/>
      <c r="E22" s="113"/>
      <c r="F22" s="113"/>
      <c r="G22" s="113"/>
      <c r="H22" s="113"/>
      <c r="I22" s="113"/>
      <c r="J22" s="113"/>
      <c r="K22" s="113"/>
      <c r="L22" s="113"/>
      <c r="M22" s="113"/>
      <c r="N22" s="113"/>
      <c r="O22" s="113"/>
      <c r="P22" s="113"/>
      <c r="Q22" s="113"/>
      <c r="R22" s="114"/>
    </row>
    <row r="23" spans="1:27" s="16" customFormat="1" ht="25.5" customHeight="1" x14ac:dyDescent="0.25">
      <c r="A23" s="32"/>
      <c r="B23" s="22">
        <v>1</v>
      </c>
      <c r="C23" s="20" t="s">
        <v>55</v>
      </c>
      <c r="D23" s="17" t="s">
        <v>26</v>
      </c>
      <c r="E23" s="46">
        <v>1571.75</v>
      </c>
      <c r="F23" s="33">
        <v>85</v>
      </c>
      <c r="G23" s="44">
        <f>E23*F23</f>
        <v>133598.75</v>
      </c>
      <c r="H23" s="21"/>
      <c r="I23" s="34">
        <v>1</v>
      </c>
      <c r="J23" s="20" t="str">
        <f>C23</f>
        <v xml:space="preserve">Изолятор опорный ИО-10-20 У3 </v>
      </c>
      <c r="K23" s="69"/>
      <c r="L23" s="70"/>
      <c r="M23" s="18" t="s">
        <v>26</v>
      </c>
      <c r="N23" s="46">
        <v>1571.75</v>
      </c>
      <c r="O23" s="36"/>
      <c r="P23" s="33">
        <v>85</v>
      </c>
      <c r="Q23" s="37">
        <f>O23*P23</f>
        <v>0</v>
      </c>
      <c r="R23" s="21"/>
      <c r="S23" s="15"/>
      <c r="T23" s="15"/>
      <c r="U23" s="15"/>
      <c r="V23" s="15"/>
      <c r="W23" s="15"/>
      <c r="X23" s="15"/>
      <c r="Y23" s="15"/>
      <c r="Z23" s="15"/>
      <c r="AA23" s="15"/>
    </row>
    <row r="24" spans="1:27" s="16" customFormat="1" ht="29.25" customHeight="1" x14ac:dyDescent="0.25">
      <c r="A24" s="32"/>
      <c r="B24" s="22">
        <v>2</v>
      </c>
      <c r="C24" s="20" t="s">
        <v>50</v>
      </c>
      <c r="D24" s="17" t="s">
        <v>26</v>
      </c>
      <c r="E24" s="44">
        <v>401.25</v>
      </c>
      <c r="F24" s="33">
        <v>3</v>
      </c>
      <c r="G24" s="44">
        <f t="shared" ref="G24:G41" si="3">E24*F24</f>
        <v>1203.75</v>
      </c>
      <c r="H24" s="21"/>
      <c r="I24" s="34">
        <v>2</v>
      </c>
      <c r="J24" s="20" t="str">
        <f t="shared" ref="J24:J41" si="4">C24</f>
        <v xml:space="preserve">Изолятор опорный ИО-10-3,75 II У3 </v>
      </c>
      <c r="K24" s="69"/>
      <c r="L24" s="70"/>
      <c r="M24" s="18" t="s">
        <v>26</v>
      </c>
      <c r="N24" s="44">
        <v>401.25</v>
      </c>
      <c r="O24" s="36"/>
      <c r="P24" s="33">
        <v>3</v>
      </c>
      <c r="Q24" s="37">
        <f t="shared" ref="Q24:Q41" si="5">O24*P24</f>
        <v>0</v>
      </c>
      <c r="R24" s="21"/>
      <c r="S24" s="15"/>
      <c r="T24" s="15"/>
      <c r="U24" s="15"/>
      <c r="V24" s="15"/>
      <c r="W24" s="15"/>
      <c r="X24" s="15"/>
      <c r="Y24" s="15"/>
      <c r="Z24" s="15"/>
      <c r="AA24" s="15"/>
    </row>
    <row r="25" spans="1:27" s="16" customFormat="1" ht="18" customHeight="1" x14ac:dyDescent="0.25">
      <c r="A25" s="32"/>
      <c r="B25" s="22">
        <v>3</v>
      </c>
      <c r="C25" s="20" t="s">
        <v>40</v>
      </c>
      <c r="D25" s="17" t="s">
        <v>26</v>
      </c>
      <c r="E25" s="44">
        <v>401.25</v>
      </c>
      <c r="F25" s="33">
        <v>246</v>
      </c>
      <c r="G25" s="44">
        <f t="shared" si="3"/>
        <v>98707.5</v>
      </c>
      <c r="H25" s="21"/>
      <c r="I25" s="34">
        <v>3</v>
      </c>
      <c r="J25" s="20" t="str">
        <f t="shared" si="4"/>
        <v>Изолятор опорный ИО-10-7,5 II У3</v>
      </c>
      <c r="K25" s="69"/>
      <c r="L25" s="70"/>
      <c r="M25" s="18" t="s">
        <v>26</v>
      </c>
      <c r="N25" s="44">
        <v>401.25</v>
      </c>
      <c r="O25" s="36"/>
      <c r="P25" s="33">
        <v>246</v>
      </c>
      <c r="Q25" s="37">
        <f t="shared" si="5"/>
        <v>0</v>
      </c>
      <c r="R25" s="21"/>
      <c r="S25" s="15"/>
      <c r="T25" s="15"/>
      <c r="U25" s="15"/>
      <c r="V25" s="15"/>
      <c r="W25" s="15"/>
      <c r="X25" s="15"/>
      <c r="Y25" s="15"/>
      <c r="Z25" s="15"/>
      <c r="AA25" s="15"/>
    </row>
    <row r="26" spans="1:27" s="16" customFormat="1" x14ac:dyDescent="0.25">
      <c r="A26" s="32"/>
      <c r="B26" s="22">
        <v>4</v>
      </c>
      <c r="C26" s="20" t="s">
        <v>51</v>
      </c>
      <c r="D26" s="17" t="s">
        <v>26</v>
      </c>
      <c r="E26" s="44">
        <v>312.08</v>
      </c>
      <c r="F26" s="33">
        <v>30</v>
      </c>
      <c r="G26" s="44">
        <f t="shared" si="3"/>
        <v>9362.4</v>
      </c>
      <c r="H26" s="21"/>
      <c r="I26" s="34">
        <v>4</v>
      </c>
      <c r="J26" s="20" t="str">
        <f t="shared" si="4"/>
        <v xml:space="preserve">Изолятор опорный ИО-1-2,5У3 </v>
      </c>
      <c r="K26" s="69"/>
      <c r="L26" s="70"/>
      <c r="M26" s="18" t="s">
        <v>26</v>
      </c>
      <c r="N26" s="44">
        <v>312.08</v>
      </c>
      <c r="O26" s="36"/>
      <c r="P26" s="33">
        <v>30</v>
      </c>
      <c r="Q26" s="37">
        <f t="shared" si="5"/>
        <v>0</v>
      </c>
      <c r="R26" s="21"/>
      <c r="S26" s="15"/>
      <c r="T26" s="15"/>
      <c r="U26" s="15"/>
      <c r="V26" s="15"/>
      <c r="W26" s="15"/>
      <c r="X26" s="15"/>
      <c r="Y26" s="15"/>
      <c r="Z26" s="15"/>
      <c r="AA26" s="15"/>
    </row>
    <row r="27" spans="1:27" s="16" customFormat="1" ht="25.5" x14ac:dyDescent="0.25">
      <c r="A27" s="32"/>
      <c r="B27" s="22">
        <v>5</v>
      </c>
      <c r="C27" s="20" t="s">
        <v>56</v>
      </c>
      <c r="D27" s="17" t="s">
        <v>26</v>
      </c>
      <c r="E27" s="44">
        <v>356.67</v>
      </c>
      <c r="F27" s="33">
        <v>9</v>
      </c>
      <c r="G27" s="44">
        <f t="shared" si="3"/>
        <v>3210.03</v>
      </c>
      <c r="H27" s="21"/>
      <c r="I27" s="34">
        <v>5</v>
      </c>
      <c r="J27" s="20" t="str">
        <f t="shared" si="4"/>
        <v xml:space="preserve">Изолятор опорный ИОР-10-3,75  II УХЛ, </v>
      </c>
      <c r="K27" s="69"/>
      <c r="L27" s="70"/>
      <c r="M27" s="18" t="s">
        <v>26</v>
      </c>
      <c r="N27" s="44">
        <v>356.67</v>
      </c>
      <c r="O27" s="36"/>
      <c r="P27" s="33">
        <v>9</v>
      </c>
      <c r="Q27" s="37">
        <f t="shared" si="5"/>
        <v>0</v>
      </c>
      <c r="R27" s="21"/>
      <c r="S27" s="15"/>
      <c r="T27" s="15"/>
      <c r="U27" s="15"/>
      <c r="V27" s="15"/>
      <c r="W27" s="15"/>
      <c r="X27" s="15"/>
      <c r="Y27" s="15"/>
      <c r="Z27" s="15"/>
      <c r="AA27" s="15"/>
    </row>
    <row r="28" spans="1:27" s="16" customFormat="1" ht="25.5" x14ac:dyDescent="0.25">
      <c r="A28" s="32"/>
      <c r="B28" s="22">
        <v>6</v>
      </c>
      <c r="C28" s="20" t="s">
        <v>57</v>
      </c>
      <c r="D28" s="17" t="s">
        <v>26</v>
      </c>
      <c r="E28" s="44">
        <v>401.25</v>
      </c>
      <c r="F28" s="33">
        <v>12</v>
      </c>
      <c r="G28" s="44">
        <f t="shared" si="3"/>
        <v>4815</v>
      </c>
      <c r="H28" s="21"/>
      <c r="I28" s="34">
        <v>6</v>
      </c>
      <c r="J28" s="20" t="str">
        <f t="shared" si="4"/>
        <v xml:space="preserve">Изолятор опорный ИОР-10-7,5 I УХЛ2 </v>
      </c>
      <c r="K28" s="69"/>
      <c r="L28" s="70"/>
      <c r="M28" s="18" t="s">
        <v>26</v>
      </c>
      <c r="N28" s="44">
        <v>401.25</v>
      </c>
      <c r="O28" s="36"/>
      <c r="P28" s="33">
        <v>12</v>
      </c>
      <c r="Q28" s="37">
        <f t="shared" si="5"/>
        <v>0</v>
      </c>
      <c r="R28" s="21"/>
      <c r="S28" s="15"/>
      <c r="T28" s="15"/>
      <c r="U28" s="15"/>
      <c r="V28" s="15"/>
      <c r="W28" s="15"/>
      <c r="X28" s="15"/>
      <c r="Y28" s="15"/>
      <c r="Z28" s="15"/>
      <c r="AA28" s="15"/>
    </row>
    <row r="29" spans="1:27" s="16" customFormat="1" ht="25.5" x14ac:dyDescent="0.25">
      <c r="A29" s="32"/>
      <c r="B29" s="22">
        <v>7</v>
      </c>
      <c r="C29" s="20" t="s">
        <v>52</v>
      </c>
      <c r="D29" s="17" t="s">
        <v>26</v>
      </c>
      <c r="E29" s="44">
        <v>401.25</v>
      </c>
      <c r="F29" s="33">
        <v>4</v>
      </c>
      <c r="G29" s="44">
        <f t="shared" si="3"/>
        <v>1605</v>
      </c>
      <c r="H29" s="21"/>
      <c r="I29" s="34">
        <v>7</v>
      </c>
      <c r="J29" s="20" t="str">
        <f t="shared" si="4"/>
        <v xml:space="preserve">Изолятор опорный ИОР-10-7,5 II УХЛ2 </v>
      </c>
      <c r="K29" s="69"/>
      <c r="L29" s="70"/>
      <c r="M29" s="18" t="s">
        <v>26</v>
      </c>
      <c r="N29" s="44">
        <v>401.25</v>
      </c>
      <c r="O29" s="36"/>
      <c r="P29" s="33">
        <v>4</v>
      </c>
      <c r="Q29" s="37">
        <f t="shared" si="5"/>
        <v>0</v>
      </c>
      <c r="R29" s="21"/>
      <c r="S29" s="15"/>
      <c r="T29" s="15"/>
      <c r="U29" s="15"/>
      <c r="V29" s="15"/>
      <c r="W29" s="15"/>
      <c r="X29" s="15"/>
      <c r="Y29" s="15"/>
      <c r="Z29" s="15"/>
      <c r="AA29" s="15"/>
    </row>
    <row r="30" spans="1:27" s="16" customFormat="1" ht="25.5" x14ac:dyDescent="0.25">
      <c r="A30" s="32"/>
      <c r="B30" s="22">
        <v>8</v>
      </c>
      <c r="C30" s="20" t="s">
        <v>58</v>
      </c>
      <c r="D30" s="17" t="s">
        <v>26</v>
      </c>
      <c r="E30" s="46">
        <v>1560.42</v>
      </c>
      <c r="F30" s="33">
        <v>92</v>
      </c>
      <c r="G30" s="44">
        <f t="shared" si="3"/>
        <v>143558.64000000001</v>
      </c>
      <c r="H30" s="21"/>
      <c r="I30" s="34">
        <v>8</v>
      </c>
      <c r="J30" s="20" t="str">
        <f t="shared" si="4"/>
        <v xml:space="preserve">Изолятор проходной ИП-10/630-7,5 УХЛ-2 </v>
      </c>
      <c r="K30" s="69"/>
      <c r="L30" s="70"/>
      <c r="M30" s="18" t="s">
        <v>26</v>
      </c>
      <c r="N30" s="46">
        <v>1560.42</v>
      </c>
      <c r="O30" s="36"/>
      <c r="P30" s="33">
        <v>92</v>
      </c>
      <c r="Q30" s="37">
        <f t="shared" si="5"/>
        <v>0</v>
      </c>
      <c r="R30" s="21"/>
      <c r="S30" s="15"/>
      <c r="T30" s="15"/>
      <c r="U30" s="15"/>
      <c r="V30" s="15"/>
      <c r="W30" s="15"/>
      <c r="X30" s="15"/>
      <c r="Y30" s="15"/>
      <c r="Z30" s="15"/>
      <c r="AA30" s="15"/>
    </row>
    <row r="31" spans="1:27" s="16" customFormat="1" ht="27" customHeight="1" x14ac:dyDescent="0.25">
      <c r="A31" s="32"/>
      <c r="B31" s="22">
        <v>9</v>
      </c>
      <c r="C31" s="20" t="s">
        <v>59</v>
      </c>
      <c r="D31" s="17" t="s">
        <v>26</v>
      </c>
      <c r="E31" s="46">
        <v>11387.23</v>
      </c>
      <c r="F31" s="33">
        <v>6</v>
      </c>
      <c r="G31" s="44">
        <f t="shared" si="3"/>
        <v>68323.38</v>
      </c>
      <c r="H31" s="21"/>
      <c r="I31" s="34">
        <v>9</v>
      </c>
      <c r="J31" s="20" t="str">
        <f t="shared" si="4"/>
        <v xml:space="preserve">Изолятор проходной ИП-35/630-7,5 УХЛ1 </v>
      </c>
      <c r="K31" s="69"/>
      <c r="L31" s="70"/>
      <c r="M31" s="18" t="s">
        <v>26</v>
      </c>
      <c r="N31" s="46">
        <v>11387.23</v>
      </c>
      <c r="O31" s="36"/>
      <c r="P31" s="33">
        <v>6</v>
      </c>
      <c r="Q31" s="37">
        <f t="shared" si="5"/>
        <v>0</v>
      </c>
      <c r="R31" s="21"/>
      <c r="S31" s="15"/>
      <c r="T31" s="15"/>
      <c r="U31" s="15"/>
      <c r="V31" s="15"/>
      <c r="W31" s="15"/>
      <c r="X31" s="15"/>
      <c r="Y31" s="15"/>
      <c r="Z31" s="15"/>
      <c r="AA31" s="15"/>
    </row>
    <row r="32" spans="1:27" s="16" customFormat="1" ht="25.5" x14ac:dyDescent="0.25">
      <c r="A32" s="32"/>
      <c r="B32" s="22">
        <v>10</v>
      </c>
      <c r="C32" s="20" t="s">
        <v>60</v>
      </c>
      <c r="D32" s="17" t="s">
        <v>26</v>
      </c>
      <c r="E32" s="46">
        <v>2050.83</v>
      </c>
      <c r="F32" s="33">
        <v>44</v>
      </c>
      <c r="G32" s="44">
        <f t="shared" si="3"/>
        <v>90236.51999999999</v>
      </c>
      <c r="H32" s="21"/>
      <c r="I32" s="34">
        <v>10</v>
      </c>
      <c r="J32" s="20" t="str">
        <f t="shared" si="4"/>
        <v xml:space="preserve">Изолятор проходной  ИПУ-10/630-7,5 УХЛ1 </v>
      </c>
      <c r="K32" s="69"/>
      <c r="L32" s="70"/>
      <c r="M32" s="18" t="s">
        <v>26</v>
      </c>
      <c r="N32" s="46">
        <v>2050.83</v>
      </c>
      <c r="O32" s="36"/>
      <c r="P32" s="33">
        <v>44</v>
      </c>
      <c r="Q32" s="37">
        <f t="shared" si="5"/>
        <v>0</v>
      </c>
      <c r="R32" s="21"/>
      <c r="S32" s="15"/>
      <c r="T32" s="15"/>
      <c r="U32" s="15"/>
      <c r="V32" s="15"/>
      <c r="W32" s="15"/>
      <c r="X32" s="15"/>
      <c r="Y32" s="15"/>
      <c r="Z32" s="15"/>
      <c r="AA32" s="15"/>
    </row>
    <row r="33" spans="1:27" s="16" customFormat="1" ht="25.5" x14ac:dyDescent="0.25">
      <c r="A33" s="32"/>
      <c r="B33" s="22">
        <v>11</v>
      </c>
      <c r="C33" s="20" t="s">
        <v>43</v>
      </c>
      <c r="D33" s="17" t="s">
        <v>26</v>
      </c>
      <c r="E33" s="46">
        <v>1560.42</v>
      </c>
      <c r="F33" s="33">
        <v>15</v>
      </c>
      <c r="G33" s="44">
        <f t="shared" si="3"/>
        <v>23406.300000000003</v>
      </c>
      <c r="H33" s="21"/>
      <c r="I33" s="34">
        <v>11</v>
      </c>
      <c r="J33" s="20" t="str">
        <f t="shared" si="4"/>
        <v>Изолятор проходной ИПУ-10/630-7,5 УХЛ 1</v>
      </c>
      <c r="K33" s="69"/>
      <c r="L33" s="70"/>
      <c r="M33" s="18" t="s">
        <v>26</v>
      </c>
      <c r="N33" s="46">
        <v>1560.42</v>
      </c>
      <c r="O33" s="36"/>
      <c r="P33" s="33">
        <v>15</v>
      </c>
      <c r="Q33" s="37">
        <f t="shared" si="5"/>
        <v>0</v>
      </c>
      <c r="R33" s="21"/>
      <c r="S33" s="15"/>
      <c r="T33" s="15"/>
      <c r="U33" s="15"/>
      <c r="V33" s="15"/>
      <c r="W33" s="15"/>
      <c r="X33" s="15"/>
      <c r="Y33" s="15"/>
      <c r="Z33" s="15"/>
      <c r="AA33" s="15"/>
    </row>
    <row r="34" spans="1:27" s="16" customFormat="1" ht="29.25" customHeight="1" x14ac:dyDescent="0.25">
      <c r="A34" s="32"/>
      <c r="B34" s="22">
        <v>12</v>
      </c>
      <c r="C34" s="20" t="s">
        <v>31</v>
      </c>
      <c r="D34" s="17" t="s">
        <v>26</v>
      </c>
      <c r="E34" s="44">
        <v>404.44</v>
      </c>
      <c r="F34" s="33">
        <v>21</v>
      </c>
      <c r="G34" s="44">
        <f t="shared" si="3"/>
        <v>8493.24</v>
      </c>
      <c r="H34" s="21"/>
      <c r="I34" s="34">
        <v>12</v>
      </c>
      <c r="J34" s="20" t="str">
        <f t="shared" si="4"/>
        <v>Изолятор проходной ИПТ 6-10/250 А 01</v>
      </c>
      <c r="K34" s="69"/>
      <c r="L34" s="70"/>
      <c r="M34" s="18" t="s">
        <v>26</v>
      </c>
      <c r="N34" s="44">
        <v>404.44</v>
      </c>
      <c r="O34" s="36"/>
      <c r="P34" s="33">
        <v>21</v>
      </c>
      <c r="Q34" s="37">
        <f t="shared" si="5"/>
        <v>0</v>
      </c>
      <c r="R34" s="21"/>
      <c r="S34" s="15"/>
      <c r="T34" s="15"/>
      <c r="U34" s="15"/>
      <c r="V34" s="15"/>
      <c r="W34" s="15"/>
      <c r="X34" s="15"/>
      <c r="Y34" s="15"/>
      <c r="Z34" s="15"/>
      <c r="AA34" s="15"/>
    </row>
    <row r="35" spans="1:27" s="16" customFormat="1" ht="16.5" customHeight="1" x14ac:dyDescent="0.25">
      <c r="A35" s="32"/>
      <c r="B35" s="22">
        <v>13</v>
      </c>
      <c r="C35" s="20" t="s">
        <v>37</v>
      </c>
      <c r="D35" s="17" t="s">
        <v>26</v>
      </c>
      <c r="E35" s="44">
        <v>129.29</v>
      </c>
      <c r="F35" s="33">
        <v>50</v>
      </c>
      <c r="G35" s="44">
        <f t="shared" si="3"/>
        <v>6464.5</v>
      </c>
      <c r="H35" s="21"/>
      <c r="I35" s="34">
        <v>13</v>
      </c>
      <c r="J35" s="20" t="str">
        <f t="shared" si="4"/>
        <v>Изолятор проходной ИПТ-1/250-01</v>
      </c>
      <c r="K35" s="69"/>
      <c r="L35" s="70"/>
      <c r="M35" s="18" t="s">
        <v>26</v>
      </c>
      <c r="N35" s="44">
        <v>129.29</v>
      </c>
      <c r="O35" s="36"/>
      <c r="P35" s="33">
        <v>50</v>
      </c>
      <c r="Q35" s="37">
        <f t="shared" si="5"/>
        <v>0</v>
      </c>
      <c r="R35" s="21"/>
      <c r="S35" s="15"/>
      <c r="T35" s="15"/>
      <c r="U35" s="15"/>
      <c r="V35" s="15"/>
      <c r="W35" s="15"/>
      <c r="X35" s="15"/>
      <c r="Y35" s="15"/>
      <c r="Z35" s="15"/>
      <c r="AA35" s="15"/>
    </row>
    <row r="36" spans="1:27" s="16" customFormat="1" ht="25.5" customHeight="1" x14ac:dyDescent="0.25">
      <c r="A36" s="32"/>
      <c r="B36" s="22">
        <v>14</v>
      </c>
      <c r="C36" s="20" t="s">
        <v>38</v>
      </c>
      <c r="D36" s="17" t="s">
        <v>26</v>
      </c>
      <c r="E36" s="44">
        <v>129.29</v>
      </c>
      <c r="F36" s="33">
        <v>4</v>
      </c>
      <c r="G36" s="44">
        <f t="shared" si="3"/>
        <v>517.16</v>
      </c>
      <c r="H36" s="21"/>
      <c r="I36" s="34">
        <v>14</v>
      </c>
      <c r="J36" s="20" t="str">
        <f t="shared" si="4"/>
        <v>Изолятор проходной ИПТ-1/400-01</v>
      </c>
      <c r="K36" s="69"/>
      <c r="L36" s="70"/>
      <c r="M36" s="18" t="s">
        <v>26</v>
      </c>
      <c r="N36" s="44">
        <v>129.29</v>
      </c>
      <c r="O36" s="36"/>
      <c r="P36" s="33">
        <v>4</v>
      </c>
      <c r="Q36" s="37">
        <f t="shared" si="5"/>
        <v>0</v>
      </c>
      <c r="R36" s="21"/>
      <c r="S36" s="15"/>
      <c r="T36" s="15"/>
      <c r="U36" s="15"/>
      <c r="V36" s="15"/>
      <c r="W36" s="15"/>
      <c r="X36" s="15"/>
      <c r="Y36" s="15"/>
      <c r="Z36" s="15"/>
      <c r="AA36" s="15"/>
    </row>
    <row r="37" spans="1:27" s="16" customFormat="1" ht="25.5" customHeight="1" x14ac:dyDescent="0.25">
      <c r="A37" s="32"/>
      <c r="B37" s="22">
        <v>15</v>
      </c>
      <c r="C37" s="20" t="s">
        <v>61</v>
      </c>
      <c r="D37" s="17" t="s">
        <v>26</v>
      </c>
      <c r="E37" s="46">
        <v>1037.6199999999999</v>
      </c>
      <c r="F37" s="33">
        <v>14</v>
      </c>
      <c r="G37" s="44">
        <f t="shared" si="3"/>
        <v>14526.679999999998</v>
      </c>
      <c r="H37" s="21"/>
      <c r="I37" s="34">
        <v>15</v>
      </c>
      <c r="J37" s="20" t="str">
        <f t="shared" si="4"/>
        <v xml:space="preserve">Изолятор проходной ИПТ-10/630 А01 </v>
      </c>
      <c r="K37" s="69"/>
      <c r="L37" s="70"/>
      <c r="M37" s="18" t="s">
        <v>26</v>
      </c>
      <c r="N37" s="46">
        <v>1037.6199999999999</v>
      </c>
      <c r="O37" s="36"/>
      <c r="P37" s="33">
        <v>14</v>
      </c>
      <c r="Q37" s="37">
        <f t="shared" si="5"/>
        <v>0</v>
      </c>
      <c r="R37" s="21"/>
      <c r="S37" s="15"/>
      <c r="T37" s="15"/>
      <c r="U37" s="15"/>
      <c r="V37" s="15"/>
      <c r="W37" s="15"/>
      <c r="X37" s="15"/>
      <c r="Y37" s="15"/>
      <c r="Z37" s="15"/>
      <c r="AA37" s="15"/>
    </row>
    <row r="38" spans="1:27" s="16" customFormat="1" ht="25.5" x14ac:dyDescent="0.25">
      <c r="A38" s="32"/>
      <c r="B38" s="22">
        <v>16</v>
      </c>
      <c r="C38" s="20" t="s">
        <v>62</v>
      </c>
      <c r="D38" s="17" t="s">
        <v>26</v>
      </c>
      <c r="E38" s="46">
        <v>8880.58</v>
      </c>
      <c r="F38" s="33">
        <v>3</v>
      </c>
      <c r="G38" s="44">
        <f t="shared" si="3"/>
        <v>26641.739999999998</v>
      </c>
      <c r="H38" s="21"/>
      <c r="I38" s="34">
        <v>16</v>
      </c>
      <c r="J38" s="20" t="str">
        <f t="shared" si="4"/>
        <v>Изолятор проходной ИПТ-35/400-630-01</v>
      </c>
      <c r="K38" s="69"/>
      <c r="L38" s="70"/>
      <c r="M38" s="18" t="s">
        <v>26</v>
      </c>
      <c r="N38" s="46">
        <v>8880.58</v>
      </c>
      <c r="O38" s="36"/>
      <c r="P38" s="33">
        <v>3</v>
      </c>
      <c r="Q38" s="37">
        <f t="shared" si="5"/>
        <v>0</v>
      </c>
      <c r="R38" s="21"/>
      <c r="S38" s="15"/>
      <c r="T38" s="15"/>
      <c r="U38" s="15"/>
      <c r="V38" s="15"/>
      <c r="W38" s="15"/>
      <c r="X38" s="15"/>
      <c r="Y38" s="15"/>
      <c r="Z38" s="15"/>
      <c r="AA38" s="15"/>
    </row>
    <row r="39" spans="1:27" s="16" customFormat="1" ht="25.5" x14ac:dyDescent="0.25">
      <c r="A39" s="32"/>
      <c r="B39" s="22">
        <v>17</v>
      </c>
      <c r="C39" s="20" t="s">
        <v>39</v>
      </c>
      <c r="D39" s="17" t="s">
        <v>26</v>
      </c>
      <c r="E39" s="44">
        <v>98.08</v>
      </c>
      <c r="F39" s="33">
        <v>16</v>
      </c>
      <c r="G39" s="44">
        <f t="shared" si="3"/>
        <v>1569.28</v>
      </c>
      <c r="H39" s="21"/>
      <c r="I39" s="34"/>
      <c r="J39" s="20" t="str">
        <f t="shared" si="4"/>
        <v>Изолятор проходной ИПТВ-1/250-01</v>
      </c>
      <c r="K39" s="69"/>
      <c r="L39" s="70"/>
      <c r="M39" s="18"/>
      <c r="N39" s="44">
        <v>98.08</v>
      </c>
      <c r="O39" s="36"/>
      <c r="P39" s="33">
        <v>16</v>
      </c>
      <c r="Q39" s="37"/>
      <c r="R39" s="21"/>
      <c r="S39" s="15"/>
      <c r="T39" s="15"/>
      <c r="U39" s="15"/>
      <c r="V39" s="15"/>
      <c r="W39" s="15"/>
      <c r="X39" s="15"/>
      <c r="Y39" s="15"/>
      <c r="Z39" s="15"/>
      <c r="AA39" s="15"/>
    </row>
    <row r="40" spans="1:27" s="16" customFormat="1" ht="25.5" x14ac:dyDescent="0.25">
      <c r="A40" s="32"/>
      <c r="B40" s="22">
        <v>18</v>
      </c>
      <c r="C40" s="20" t="s">
        <v>35</v>
      </c>
      <c r="D40" s="17" t="s">
        <v>26</v>
      </c>
      <c r="E40" s="44">
        <v>160.5</v>
      </c>
      <c r="F40" s="33">
        <v>4</v>
      </c>
      <c r="G40" s="44">
        <f t="shared" si="3"/>
        <v>642</v>
      </c>
      <c r="H40" s="21"/>
      <c r="I40" s="34">
        <v>17</v>
      </c>
      <c r="J40" s="20" t="str">
        <f t="shared" si="4"/>
        <v>Изолятор проходной ИПТВ-1/400-630-01</v>
      </c>
      <c r="K40" s="69"/>
      <c r="L40" s="70"/>
      <c r="M40" s="18" t="s">
        <v>26</v>
      </c>
      <c r="N40" s="44">
        <v>160.5</v>
      </c>
      <c r="O40" s="36"/>
      <c r="P40" s="33">
        <v>4</v>
      </c>
      <c r="Q40" s="37">
        <f t="shared" si="5"/>
        <v>0</v>
      </c>
      <c r="R40" s="21"/>
      <c r="S40" s="15"/>
      <c r="T40" s="15"/>
      <c r="U40" s="15"/>
      <c r="V40" s="15"/>
      <c r="W40" s="15"/>
      <c r="X40" s="15"/>
      <c r="Y40" s="15"/>
      <c r="Z40" s="15"/>
      <c r="AA40" s="15"/>
    </row>
    <row r="41" spans="1:27" s="16" customFormat="1" ht="39" thickBot="1" x14ac:dyDescent="0.3">
      <c r="A41" s="32"/>
      <c r="B41" s="22">
        <v>19</v>
      </c>
      <c r="C41" s="20" t="s">
        <v>36</v>
      </c>
      <c r="D41" s="17" t="s">
        <v>26</v>
      </c>
      <c r="E41" s="46">
        <v>1664.77</v>
      </c>
      <c r="F41" s="33">
        <v>337</v>
      </c>
      <c r="G41" s="44">
        <f t="shared" si="3"/>
        <v>561027.49</v>
      </c>
      <c r="H41" s="21"/>
      <c r="I41" s="34">
        <v>18</v>
      </c>
      <c r="J41" s="20" t="str">
        <f t="shared" si="4"/>
        <v xml:space="preserve">Изолятор проходной усиленный ИПУ-10/630-7.5 УХЛ1 (овальный  флянец) </v>
      </c>
      <c r="K41" s="69"/>
      <c r="L41" s="70"/>
      <c r="M41" s="18" t="s">
        <v>26</v>
      </c>
      <c r="N41" s="46">
        <v>1664.77</v>
      </c>
      <c r="O41" s="36"/>
      <c r="P41" s="33">
        <v>337</v>
      </c>
      <c r="Q41" s="37">
        <f t="shared" si="5"/>
        <v>0</v>
      </c>
      <c r="R41" s="21"/>
      <c r="S41" s="15"/>
      <c r="T41" s="15"/>
      <c r="U41" s="15"/>
      <c r="V41" s="15"/>
      <c r="W41" s="15"/>
      <c r="X41" s="15"/>
      <c r="Y41" s="15"/>
      <c r="Z41" s="15"/>
      <c r="AA41" s="15"/>
    </row>
    <row r="42" spans="1:27" s="11" customFormat="1" ht="17.25" customHeight="1" thickBot="1" x14ac:dyDescent="0.3">
      <c r="A42" s="47"/>
      <c r="B42" s="121" t="s">
        <v>30</v>
      </c>
      <c r="C42" s="122"/>
      <c r="D42" s="48"/>
      <c r="E42" s="49"/>
      <c r="F42" s="64">
        <f>SUM(F23:F41)</f>
        <v>995</v>
      </c>
      <c r="G42" s="50">
        <f>SUM(G23:G41)</f>
        <v>1197909.3600000001</v>
      </c>
      <c r="H42" s="50"/>
      <c r="I42" s="49"/>
      <c r="J42" s="49"/>
      <c r="K42" s="49"/>
      <c r="L42" s="49"/>
      <c r="M42" s="12"/>
      <c r="N42" s="13"/>
      <c r="O42" s="13"/>
      <c r="P42" s="63">
        <f>SUM(P23:P41)</f>
        <v>995</v>
      </c>
      <c r="Q42" s="73">
        <f>SUM(Q40:Q41)</f>
        <v>0</v>
      </c>
      <c r="R42" s="13"/>
    </row>
    <row r="43" spans="1:27" s="11" customFormat="1" ht="15.75" customHeight="1" x14ac:dyDescent="0.25">
      <c r="A43" s="115" t="s">
        <v>19</v>
      </c>
      <c r="B43" s="116"/>
      <c r="C43" s="116"/>
      <c r="D43" s="117"/>
      <c r="E43" s="117"/>
      <c r="F43" s="117"/>
      <c r="G43" s="117"/>
      <c r="H43" s="117"/>
      <c r="I43" s="117"/>
      <c r="J43" s="117"/>
      <c r="K43" s="117"/>
      <c r="L43" s="117"/>
      <c r="M43" s="117"/>
      <c r="N43" s="117"/>
      <c r="O43" s="117"/>
      <c r="P43" s="117"/>
      <c r="Q43" s="117"/>
      <c r="R43" s="118"/>
    </row>
    <row r="44" spans="1:27" s="11" customFormat="1" ht="15.75" customHeight="1" x14ac:dyDescent="0.25">
      <c r="A44" s="115" t="s">
        <v>20</v>
      </c>
      <c r="B44" s="117"/>
      <c r="C44" s="117"/>
      <c r="D44" s="117"/>
      <c r="E44" s="117"/>
      <c r="F44" s="117"/>
      <c r="G44" s="117"/>
      <c r="H44" s="117"/>
      <c r="I44" s="117"/>
      <c r="J44" s="117"/>
      <c r="K44" s="117"/>
      <c r="L44" s="117"/>
      <c r="M44" s="117"/>
      <c r="N44" s="117"/>
      <c r="O44" s="117"/>
      <c r="P44" s="117"/>
      <c r="Q44" s="117"/>
      <c r="R44" s="118"/>
    </row>
    <row r="45" spans="1:27" ht="15.75" customHeight="1" x14ac:dyDescent="0.25">
      <c r="A45" s="32"/>
      <c r="B45" s="22">
        <v>1</v>
      </c>
      <c r="C45" s="20" t="s">
        <v>41</v>
      </c>
      <c r="D45" s="17" t="s">
        <v>26</v>
      </c>
      <c r="E45" s="44">
        <v>357.73</v>
      </c>
      <c r="F45" s="33">
        <v>3</v>
      </c>
      <c r="G45" s="19">
        <f>E45*F45</f>
        <v>1073.19</v>
      </c>
      <c r="H45" s="21"/>
      <c r="I45" s="22">
        <v>1</v>
      </c>
      <c r="J45" s="20" t="str">
        <f>C45</f>
        <v>Изолятор ИОР-1-2,5 У Т3</v>
      </c>
      <c r="K45" s="69"/>
      <c r="L45" s="70"/>
      <c r="M45" s="17" t="s">
        <v>26</v>
      </c>
      <c r="N45" s="44">
        <v>357.73</v>
      </c>
      <c r="O45" s="36"/>
      <c r="P45" s="33">
        <v>3</v>
      </c>
      <c r="Q45" s="37">
        <f>O45*P45</f>
        <v>0</v>
      </c>
      <c r="R45" s="21"/>
      <c r="S45" s="1"/>
      <c r="T45" s="1"/>
      <c r="U45" s="1"/>
      <c r="V45" s="1"/>
      <c r="W45" s="1"/>
      <c r="X45" s="1"/>
      <c r="Y45" s="1"/>
      <c r="Z45" s="1"/>
      <c r="AA45" s="1"/>
    </row>
    <row r="46" spans="1:27" ht="25.5" x14ac:dyDescent="0.25">
      <c r="A46" s="32"/>
      <c r="B46" s="51">
        <v>2</v>
      </c>
      <c r="C46" s="20" t="s">
        <v>56</v>
      </c>
      <c r="D46" s="17" t="s">
        <v>26</v>
      </c>
      <c r="E46" s="44">
        <v>356.67</v>
      </c>
      <c r="F46" s="33">
        <v>12</v>
      </c>
      <c r="G46" s="19">
        <f t="shared" ref="G46:G56" si="6">E46*F46</f>
        <v>4280.04</v>
      </c>
      <c r="H46" s="21"/>
      <c r="I46" s="51">
        <v>2</v>
      </c>
      <c r="J46" s="20" t="str">
        <f t="shared" ref="J46:J56" si="7">C46</f>
        <v xml:space="preserve">Изолятор опорный ИОР-10-3,75  II УХЛ, </v>
      </c>
      <c r="K46" s="71"/>
      <c r="L46" s="70"/>
      <c r="M46" s="17" t="s">
        <v>26</v>
      </c>
      <c r="N46" s="44">
        <v>356.67</v>
      </c>
      <c r="O46" s="53"/>
      <c r="P46" s="33">
        <v>12</v>
      </c>
      <c r="Q46" s="37">
        <f t="shared" ref="Q46:Q56" si="8">O46*P46</f>
        <v>0</v>
      </c>
      <c r="R46" s="21"/>
      <c r="S46" s="1"/>
      <c r="T46" s="1"/>
      <c r="U46" s="1"/>
      <c r="V46" s="1"/>
      <c r="W46" s="1"/>
      <c r="X46" s="1"/>
      <c r="Y46" s="1"/>
      <c r="Z46" s="1"/>
      <c r="AA46" s="1"/>
    </row>
    <row r="47" spans="1:27" ht="34.5" customHeight="1" x14ac:dyDescent="0.25">
      <c r="A47" s="32"/>
      <c r="B47" s="51">
        <v>3</v>
      </c>
      <c r="C47" s="20" t="s">
        <v>57</v>
      </c>
      <c r="D47" s="17" t="s">
        <v>26</v>
      </c>
      <c r="E47" s="44">
        <v>401.25</v>
      </c>
      <c r="F47" s="33">
        <v>15</v>
      </c>
      <c r="G47" s="19">
        <f t="shared" si="6"/>
        <v>6018.75</v>
      </c>
      <c r="H47" s="21"/>
      <c r="I47" s="51">
        <v>3</v>
      </c>
      <c r="J47" s="20" t="str">
        <f t="shared" si="7"/>
        <v xml:space="preserve">Изолятор опорный ИОР-10-7,5 I УХЛ2 </v>
      </c>
      <c r="K47" s="71"/>
      <c r="L47" s="70"/>
      <c r="M47" s="17" t="s">
        <v>26</v>
      </c>
      <c r="N47" s="44">
        <v>401.25</v>
      </c>
      <c r="O47" s="53"/>
      <c r="P47" s="33">
        <v>15</v>
      </c>
      <c r="Q47" s="37">
        <f t="shared" si="8"/>
        <v>0</v>
      </c>
      <c r="R47" s="21"/>
      <c r="S47" s="1"/>
      <c r="T47" s="1"/>
      <c r="U47" s="1"/>
      <c r="V47" s="1"/>
      <c r="W47" s="1"/>
      <c r="X47" s="1"/>
      <c r="Y47" s="1"/>
      <c r="Z47" s="1"/>
      <c r="AA47" s="1"/>
    </row>
    <row r="48" spans="1:27" x14ac:dyDescent="0.25">
      <c r="A48" s="32"/>
      <c r="B48" s="51">
        <v>4</v>
      </c>
      <c r="C48" s="20" t="s">
        <v>63</v>
      </c>
      <c r="D48" s="17" t="s">
        <v>26</v>
      </c>
      <c r="E48" s="46">
        <v>1434.97</v>
      </c>
      <c r="F48" s="33">
        <v>16</v>
      </c>
      <c r="G48" s="19">
        <f t="shared" si="6"/>
        <v>22959.52</v>
      </c>
      <c r="H48" s="21"/>
      <c r="I48" s="51">
        <v>4</v>
      </c>
      <c r="J48" s="20" t="str">
        <f t="shared" si="7"/>
        <v xml:space="preserve">Изолятор опорный  ИО-3-600-У1  </v>
      </c>
      <c r="K48" s="71"/>
      <c r="L48" s="70"/>
      <c r="M48" s="17"/>
      <c r="N48" s="46">
        <v>1434.97</v>
      </c>
      <c r="O48" s="53"/>
      <c r="P48" s="33">
        <v>16</v>
      </c>
      <c r="Q48" s="37">
        <f t="shared" si="8"/>
        <v>0</v>
      </c>
      <c r="R48" s="21"/>
      <c r="S48" s="1"/>
      <c r="T48" s="1"/>
      <c r="U48" s="1"/>
      <c r="V48" s="1"/>
      <c r="W48" s="1"/>
      <c r="X48" s="1"/>
      <c r="Y48" s="1"/>
      <c r="Z48" s="1"/>
      <c r="AA48" s="1"/>
    </row>
    <row r="49" spans="1:27" ht="25.5" x14ac:dyDescent="0.25">
      <c r="A49" s="32"/>
      <c r="B49" s="51">
        <v>5</v>
      </c>
      <c r="C49" s="20" t="s">
        <v>58</v>
      </c>
      <c r="D49" s="17" t="s">
        <v>26</v>
      </c>
      <c r="E49" s="46">
        <v>1560.42</v>
      </c>
      <c r="F49" s="33">
        <v>3</v>
      </c>
      <c r="G49" s="19">
        <f t="shared" si="6"/>
        <v>4681.26</v>
      </c>
      <c r="H49" s="21"/>
      <c r="I49" s="51">
        <v>5</v>
      </c>
      <c r="J49" s="20" t="str">
        <f t="shared" si="7"/>
        <v xml:space="preserve">Изолятор проходной ИП-10/630-7,5 УХЛ-2 </v>
      </c>
      <c r="K49" s="71"/>
      <c r="L49" s="70"/>
      <c r="M49" s="17"/>
      <c r="N49" s="46">
        <v>1560.42</v>
      </c>
      <c r="O49" s="53"/>
      <c r="P49" s="33">
        <v>3</v>
      </c>
      <c r="Q49" s="37">
        <f t="shared" si="8"/>
        <v>0</v>
      </c>
      <c r="R49" s="21"/>
      <c r="S49" s="1"/>
      <c r="T49" s="1"/>
      <c r="U49" s="1"/>
      <c r="V49" s="1"/>
      <c r="W49" s="1"/>
      <c r="X49" s="1"/>
      <c r="Y49" s="1"/>
      <c r="Z49" s="1"/>
      <c r="AA49" s="1"/>
    </row>
    <row r="50" spans="1:27" ht="25.5" x14ac:dyDescent="0.25">
      <c r="A50" s="32"/>
      <c r="B50" s="51">
        <v>6</v>
      </c>
      <c r="C50" s="20" t="s">
        <v>64</v>
      </c>
      <c r="D50" s="17" t="s">
        <v>26</v>
      </c>
      <c r="E50" s="46">
        <v>8358.44</v>
      </c>
      <c r="F50" s="33">
        <v>3</v>
      </c>
      <c r="G50" s="19">
        <f t="shared" si="6"/>
        <v>25075.32</v>
      </c>
      <c r="H50" s="21"/>
      <c r="I50" s="51">
        <v>6</v>
      </c>
      <c r="J50" s="20" t="str">
        <f t="shared" si="7"/>
        <v xml:space="preserve">Изолятор проходной ИПУ-10/1600-12,5УХЛ1 </v>
      </c>
      <c r="K50" s="71"/>
      <c r="L50" s="70"/>
      <c r="M50" s="17"/>
      <c r="N50" s="46">
        <v>8358.44</v>
      </c>
      <c r="O50" s="53"/>
      <c r="P50" s="33">
        <v>3</v>
      </c>
      <c r="Q50" s="37">
        <f t="shared" si="8"/>
        <v>0</v>
      </c>
      <c r="R50" s="21"/>
      <c r="S50" s="1"/>
      <c r="T50" s="1"/>
      <c r="U50" s="1"/>
      <c r="V50" s="1"/>
      <c r="W50" s="1"/>
      <c r="X50" s="1"/>
      <c r="Y50" s="1"/>
      <c r="Z50" s="1"/>
      <c r="AA50" s="1"/>
    </row>
    <row r="51" spans="1:27" ht="25.5" x14ac:dyDescent="0.25">
      <c r="A51" s="32"/>
      <c r="B51" s="51">
        <v>7</v>
      </c>
      <c r="C51" s="20" t="s">
        <v>65</v>
      </c>
      <c r="D51" s="17" t="s">
        <v>26</v>
      </c>
      <c r="E51" s="46">
        <v>2050.83</v>
      </c>
      <c r="F51" s="33">
        <v>6</v>
      </c>
      <c r="G51" s="19">
        <f t="shared" si="6"/>
        <v>12304.98</v>
      </c>
      <c r="H51" s="21"/>
      <c r="I51" s="51">
        <v>7</v>
      </c>
      <c r="J51" s="20" t="str">
        <f t="shared" si="7"/>
        <v xml:space="preserve">Изолятор проходной  ИПУ-10/630-7,5 УХЛ1( квадратный флянец) </v>
      </c>
      <c r="K51" s="71"/>
      <c r="L51" s="70"/>
      <c r="M51" s="17"/>
      <c r="N51" s="46">
        <v>2050.83</v>
      </c>
      <c r="O51" s="53"/>
      <c r="P51" s="33">
        <v>6</v>
      </c>
      <c r="Q51" s="37">
        <f t="shared" si="8"/>
        <v>0</v>
      </c>
      <c r="R51" s="21"/>
      <c r="S51" s="1"/>
      <c r="T51" s="1"/>
      <c r="U51" s="1"/>
      <c r="V51" s="1"/>
      <c r="W51" s="1"/>
      <c r="X51" s="1"/>
      <c r="Y51" s="1"/>
      <c r="Z51" s="1"/>
      <c r="AA51" s="1"/>
    </row>
    <row r="52" spans="1:27" ht="25.5" x14ac:dyDescent="0.25">
      <c r="A52" s="32"/>
      <c r="B52" s="51">
        <v>8</v>
      </c>
      <c r="C52" s="20" t="s">
        <v>31</v>
      </c>
      <c r="D52" s="17" t="s">
        <v>26</v>
      </c>
      <c r="E52" s="44">
        <v>404.44</v>
      </c>
      <c r="F52" s="33">
        <v>6</v>
      </c>
      <c r="G52" s="19">
        <f t="shared" si="6"/>
        <v>2426.64</v>
      </c>
      <c r="H52" s="21"/>
      <c r="I52" s="51">
        <v>8</v>
      </c>
      <c r="J52" s="20" t="str">
        <f t="shared" si="7"/>
        <v>Изолятор проходной ИПТ 6-10/250 А 01</v>
      </c>
      <c r="K52" s="71"/>
      <c r="L52" s="70"/>
      <c r="M52" s="17" t="s">
        <v>26</v>
      </c>
      <c r="N52" s="44">
        <v>404.44</v>
      </c>
      <c r="O52" s="53"/>
      <c r="P52" s="33">
        <v>6</v>
      </c>
      <c r="Q52" s="37">
        <f t="shared" si="8"/>
        <v>0</v>
      </c>
      <c r="R52" s="21"/>
      <c r="S52" s="1"/>
      <c r="T52" s="1"/>
      <c r="U52" s="1"/>
      <c r="V52" s="1"/>
      <c r="W52" s="1"/>
      <c r="X52" s="1"/>
      <c r="Y52" s="1"/>
      <c r="Z52" s="1"/>
      <c r="AA52" s="1"/>
    </row>
    <row r="53" spans="1:27" ht="25.5" x14ac:dyDescent="0.25">
      <c r="A53" s="32"/>
      <c r="B53" s="51">
        <v>9</v>
      </c>
      <c r="C53" s="20" t="s">
        <v>32</v>
      </c>
      <c r="D53" s="17" t="s">
        <v>26</v>
      </c>
      <c r="E53" s="44">
        <v>178.33</v>
      </c>
      <c r="F53" s="33">
        <v>3</v>
      </c>
      <c r="G53" s="19">
        <f t="shared" si="6"/>
        <v>534.99</v>
      </c>
      <c r="H53" s="21"/>
      <c r="I53" s="51">
        <v>9</v>
      </c>
      <c r="J53" s="20" t="str">
        <f t="shared" si="7"/>
        <v>Изолятор проходной ИПТ-1/1000-01</v>
      </c>
      <c r="K53" s="71"/>
      <c r="L53" s="70"/>
      <c r="M53" s="17" t="s">
        <v>26</v>
      </c>
      <c r="N53" s="44">
        <v>178.33</v>
      </c>
      <c r="O53" s="53"/>
      <c r="P53" s="33">
        <v>3</v>
      </c>
      <c r="Q53" s="37">
        <f t="shared" si="8"/>
        <v>0</v>
      </c>
      <c r="R53" s="21"/>
      <c r="S53" s="1"/>
      <c r="T53" s="1"/>
      <c r="U53" s="1"/>
      <c r="V53" s="1"/>
      <c r="W53" s="1"/>
      <c r="X53" s="1"/>
      <c r="Y53" s="1"/>
      <c r="Z53" s="1"/>
      <c r="AA53" s="1"/>
    </row>
    <row r="54" spans="1:27" ht="25.5" x14ac:dyDescent="0.25">
      <c r="A54" s="32"/>
      <c r="B54" s="51">
        <v>10</v>
      </c>
      <c r="C54" s="20" t="s">
        <v>37</v>
      </c>
      <c r="D54" s="17" t="s">
        <v>26</v>
      </c>
      <c r="E54" s="44">
        <v>129.29</v>
      </c>
      <c r="F54" s="33">
        <v>4</v>
      </c>
      <c r="G54" s="19">
        <f t="shared" si="6"/>
        <v>517.16</v>
      </c>
      <c r="H54" s="21"/>
      <c r="I54" s="51">
        <v>10</v>
      </c>
      <c r="J54" s="20" t="str">
        <f t="shared" si="7"/>
        <v>Изолятор проходной ИПТ-1/250-01</v>
      </c>
      <c r="K54" s="71"/>
      <c r="L54" s="70"/>
      <c r="M54" s="17" t="s">
        <v>26</v>
      </c>
      <c r="N54" s="44">
        <v>129.29</v>
      </c>
      <c r="O54" s="53"/>
      <c r="P54" s="33">
        <v>4</v>
      </c>
      <c r="Q54" s="37">
        <f t="shared" si="8"/>
        <v>0</v>
      </c>
      <c r="R54" s="21"/>
      <c r="S54" s="1"/>
      <c r="T54" s="1"/>
      <c r="U54" s="1"/>
      <c r="V54" s="1"/>
      <c r="W54" s="1"/>
      <c r="X54" s="1"/>
      <c r="Y54" s="1"/>
      <c r="Z54" s="1"/>
      <c r="AA54" s="1"/>
    </row>
    <row r="55" spans="1:27" ht="25.5" x14ac:dyDescent="0.25">
      <c r="A55" s="32"/>
      <c r="B55" s="51">
        <v>11</v>
      </c>
      <c r="C55" s="20" t="s">
        <v>61</v>
      </c>
      <c r="D55" s="17" t="s">
        <v>26</v>
      </c>
      <c r="E55" s="46">
        <v>1037.6199999999999</v>
      </c>
      <c r="F55" s="33">
        <v>6</v>
      </c>
      <c r="G55" s="19">
        <f t="shared" si="6"/>
        <v>6225.7199999999993</v>
      </c>
      <c r="H55" s="21"/>
      <c r="I55" s="51">
        <v>11</v>
      </c>
      <c r="J55" s="20" t="str">
        <f t="shared" si="7"/>
        <v xml:space="preserve">Изолятор проходной ИПТ-10/630 А01 </v>
      </c>
      <c r="K55" s="71"/>
      <c r="L55" s="70"/>
      <c r="M55" s="17" t="s">
        <v>26</v>
      </c>
      <c r="N55" s="46">
        <v>1037.6199999999999</v>
      </c>
      <c r="O55" s="53"/>
      <c r="P55" s="33">
        <v>6</v>
      </c>
      <c r="Q55" s="37">
        <f t="shared" si="8"/>
        <v>0</v>
      </c>
      <c r="R55" s="21"/>
      <c r="S55" s="1"/>
      <c r="T55" s="1"/>
      <c r="U55" s="1"/>
      <c r="V55" s="1"/>
      <c r="W55" s="1"/>
      <c r="X55" s="1"/>
      <c r="Y55" s="1"/>
      <c r="Z55" s="1"/>
      <c r="AA55" s="1"/>
    </row>
    <row r="56" spans="1:27" ht="25.5" x14ac:dyDescent="0.25">
      <c r="A56" s="32"/>
      <c r="B56" s="51">
        <v>12</v>
      </c>
      <c r="C56" s="20" t="s">
        <v>39</v>
      </c>
      <c r="D56" s="17" t="s">
        <v>26</v>
      </c>
      <c r="E56" s="44">
        <v>98.08</v>
      </c>
      <c r="F56" s="33">
        <v>4</v>
      </c>
      <c r="G56" s="19">
        <f t="shared" si="6"/>
        <v>392.32</v>
      </c>
      <c r="H56" s="21"/>
      <c r="I56" s="51">
        <v>12</v>
      </c>
      <c r="J56" s="20" t="str">
        <f t="shared" si="7"/>
        <v>Изолятор проходной ИПТВ-1/250-01</v>
      </c>
      <c r="K56" s="71"/>
      <c r="L56" s="70"/>
      <c r="M56" s="17" t="s">
        <v>26</v>
      </c>
      <c r="N56" s="44">
        <v>98.08</v>
      </c>
      <c r="O56" s="53"/>
      <c r="P56" s="33">
        <v>4</v>
      </c>
      <c r="Q56" s="37">
        <f t="shared" si="8"/>
        <v>0</v>
      </c>
      <c r="R56" s="21"/>
      <c r="S56" s="1"/>
      <c r="T56" s="1"/>
      <c r="U56" s="1"/>
      <c r="V56" s="1"/>
      <c r="W56" s="1"/>
      <c r="X56" s="1"/>
      <c r="Y56" s="1"/>
      <c r="Z56" s="1"/>
      <c r="AA56" s="1"/>
    </row>
    <row r="57" spans="1:27" s="11" customFormat="1" ht="35.25" customHeight="1" x14ac:dyDescent="0.25">
      <c r="A57" s="47"/>
      <c r="B57" s="136" t="s">
        <v>21</v>
      </c>
      <c r="C57" s="137"/>
      <c r="D57" s="54"/>
      <c r="E57" s="55"/>
      <c r="F57" s="62">
        <f>SUM(F45:F56)</f>
        <v>81</v>
      </c>
      <c r="G57" s="50">
        <f>SUM(G45:G56)</f>
        <v>86489.890000000014</v>
      </c>
      <c r="H57" s="50"/>
      <c r="I57" s="55"/>
      <c r="J57" s="55"/>
      <c r="K57" s="55"/>
      <c r="L57" s="55"/>
      <c r="M57" s="12"/>
      <c r="N57" s="13"/>
      <c r="O57" s="13"/>
      <c r="P57" s="63">
        <f>SUM(P45:P56)</f>
        <v>81</v>
      </c>
      <c r="Q57" s="73">
        <f>SUM(Q45:Q56)</f>
        <v>0</v>
      </c>
      <c r="R57" s="13"/>
    </row>
    <row r="58" spans="1:27" s="11" customFormat="1" ht="15.75" customHeight="1" x14ac:dyDescent="0.25">
      <c r="A58" s="115" t="s">
        <v>22</v>
      </c>
      <c r="B58" s="116"/>
      <c r="C58" s="117"/>
      <c r="D58" s="117"/>
      <c r="E58" s="117"/>
      <c r="F58" s="117"/>
      <c r="G58" s="117"/>
      <c r="H58" s="117"/>
      <c r="I58" s="117"/>
      <c r="J58" s="117"/>
      <c r="K58" s="117"/>
      <c r="L58" s="117"/>
      <c r="M58" s="117"/>
      <c r="N58" s="117"/>
      <c r="O58" s="117"/>
      <c r="P58" s="117"/>
      <c r="Q58" s="117"/>
      <c r="R58" s="118"/>
    </row>
    <row r="59" spans="1:27" s="85" customFormat="1" ht="25.5" x14ac:dyDescent="0.25">
      <c r="A59" s="75"/>
      <c r="B59" s="76">
        <v>1</v>
      </c>
      <c r="C59" s="77" t="s">
        <v>50</v>
      </c>
      <c r="D59" s="78" t="s">
        <v>26</v>
      </c>
      <c r="E59" s="79">
        <v>401.25</v>
      </c>
      <c r="F59" s="80">
        <v>111</v>
      </c>
      <c r="G59" s="81">
        <f>E59*F59</f>
        <v>44538.75</v>
      </c>
      <c r="H59" s="82"/>
      <c r="I59" s="76"/>
      <c r="J59" s="77" t="str">
        <f>C59</f>
        <v xml:space="preserve">Изолятор опорный ИО-10-3,75 II У3 </v>
      </c>
      <c r="K59" s="69"/>
      <c r="L59" s="70"/>
      <c r="M59" s="78" t="s">
        <v>26</v>
      </c>
      <c r="N59" s="79">
        <v>401.25</v>
      </c>
      <c r="O59" s="36"/>
      <c r="P59" s="80">
        <v>111</v>
      </c>
      <c r="Q59" s="83">
        <f>O59*P59</f>
        <v>0</v>
      </c>
      <c r="R59" s="82"/>
      <c r="S59" s="84"/>
      <c r="T59" s="84"/>
      <c r="U59" s="84"/>
      <c r="V59" s="84"/>
      <c r="W59" s="84"/>
      <c r="X59" s="84"/>
      <c r="Y59" s="84"/>
      <c r="Z59" s="84"/>
      <c r="AA59" s="84"/>
    </row>
    <row r="60" spans="1:27" s="85" customFormat="1" ht="25.5" x14ac:dyDescent="0.25">
      <c r="A60" s="75"/>
      <c r="B60" s="76">
        <v>2</v>
      </c>
      <c r="C60" s="77" t="s">
        <v>40</v>
      </c>
      <c r="D60" s="78" t="s">
        <v>26</v>
      </c>
      <c r="E60" s="79">
        <v>401.25</v>
      </c>
      <c r="F60" s="80">
        <v>12</v>
      </c>
      <c r="G60" s="81">
        <f t="shared" ref="G60:G63" si="9">E60*F60</f>
        <v>4815</v>
      </c>
      <c r="H60" s="82"/>
      <c r="I60" s="76"/>
      <c r="J60" s="77" t="str">
        <f t="shared" ref="J60:J63" si="10">C60</f>
        <v>Изолятор опорный ИО-10-7,5 II У3</v>
      </c>
      <c r="K60" s="69"/>
      <c r="L60" s="70"/>
      <c r="M60" s="78" t="s">
        <v>26</v>
      </c>
      <c r="N60" s="79">
        <v>401.25</v>
      </c>
      <c r="O60" s="36"/>
      <c r="P60" s="80">
        <v>12</v>
      </c>
      <c r="Q60" s="83">
        <f t="shared" ref="Q60:Q63" si="11">O60*P60</f>
        <v>0</v>
      </c>
      <c r="R60" s="82"/>
      <c r="S60" s="84"/>
      <c r="T60" s="84"/>
      <c r="U60" s="84"/>
      <c r="V60" s="84"/>
      <c r="W60" s="84"/>
      <c r="X60" s="84"/>
      <c r="Y60" s="84"/>
      <c r="Z60" s="84"/>
      <c r="AA60" s="84"/>
    </row>
    <row r="61" spans="1:27" s="85" customFormat="1" ht="25.5" x14ac:dyDescent="0.25">
      <c r="A61" s="75"/>
      <c r="B61" s="76">
        <v>3</v>
      </c>
      <c r="C61" s="77" t="s">
        <v>58</v>
      </c>
      <c r="D61" s="78" t="s">
        <v>26</v>
      </c>
      <c r="E61" s="86">
        <v>1560.42</v>
      </c>
      <c r="F61" s="80">
        <v>18</v>
      </c>
      <c r="G61" s="81">
        <f t="shared" si="9"/>
        <v>28087.56</v>
      </c>
      <c r="H61" s="82"/>
      <c r="I61" s="76"/>
      <c r="J61" s="77" t="str">
        <f t="shared" si="10"/>
        <v xml:space="preserve">Изолятор проходной ИП-10/630-7,5 УХЛ-2 </v>
      </c>
      <c r="K61" s="69"/>
      <c r="L61" s="70"/>
      <c r="M61" s="78" t="s">
        <v>26</v>
      </c>
      <c r="N61" s="86">
        <v>1560.42</v>
      </c>
      <c r="O61" s="36"/>
      <c r="P61" s="80">
        <v>18</v>
      </c>
      <c r="Q61" s="83">
        <f t="shared" si="11"/>
        <v>0</v>
      </c>
      <c r="R61" s="82"/>
      <c r="S61" s="84"/>
      <c r="T61" s="84"/>
      <c r="U61" s="84"/>
      <c r="V61" s="84"/>
      <c r="W61" s="84"/>
      <c r="X61" s="84"/>
      <c r="Y61" s="84"/>
      <c r="Z61" s="84"/>
      <c r="AA61" s="84"/>
    </row>
    <row r="62" spans="1:27" s="85" customFormat="1" ht="25.5" x14ac:dyDescent="0.25">
      <c r="A62" s="75"/>
      <c r="B62" s="76">
        <v>4</v>
      </c>
      <c r="C62" s="77" t="s">
        <v>60</v>
      </c>
      <c r="D62" s="78" t="s">
        <v>26</v>
      </c>
      <c r="E62" s="86">
        <v>2050.83</v>
      </c>
      <c r="F62" s="80">
        <v>3</v>
      </c>
      <c r="G62" s="81">
        <f t="shared" si="9"/>
        <v>6152.49</v>
      </c>
      <c r="H62" s="82"/>
      <c r="I62" s="76"/>
      <c r="J62" s="77" t="str">
        <f t="shared" si="10"/>
        <v xml:space="preserve">Изолятор проходной  ИПУ-10/630-7,5 УХЛ1 </v>
      </c>
      <c r="K62" s="69"/>
      <c r="L62" s="70"/>
      <c r="M62" s="78" t="s">
        <v>26</v>
      </c>
      <c r="N62" s="86">
        <v>2050.83</v>
      </c>
      <c r="O62" s="36"/>
      <c r="P62" s="80">
        <v>3</v>
      </c>
      <c r="Q62" s="83">
        <f t="shared" si="11"/>
        <v>0</v>
      </c>
      <c r="R62" s="82"/>
      <c r="S62" s="84"/>
      <c r="T62" s="84"/>
      <c r="U62" s="84"/>
      <c r="V62" s="84"/>
      <c r="W62" s="84"/>
      <c r="X62" s="84"/>
      <c r="Y62" s="84"/>
      <c r="Z62" s="84"/>
      <c r="AA62" s="84"/>
    </row>
    <row r="63" spans="1:27" s="85" customFormat="1" ht="26.25" thickBot="1" x14ac:dyDescent="0.3">
      <c r="A63" s="75"/>
      <c r="B63" s="76">
        <v>5</v>
      </c>
      <c r="C63" s="77" t="s">
        <v>66</v>
      </c>
      <c r="D63" s="78" t="s">
        <v>26</v>
      </c>
      <c r="E63" s="87">
        <v>1664.77</v>
      </c>
      <c r="F63" s="80">
        <v>39</v>
      </c>
      <c r="G63" s="81">
        <f t="shared" si="9"/>
        <v>64926.03</v>
      </c>
      <c r="H63" s="82"/>
      <c r="I63" s="76"/>
      <c r="J63" s="77" t="str">
        <f t="shared" si="10"/>
        <v xml:space="preserve">Изолятор проходной усиленный ИПУ-10/630-7.5 УХЛ1 </v>
      </c>
      <c r="K63" s="69"/>
      <c r="L63" s="70"/>
      <c r="M63" s="78" t="s">
        <v>26</v>
      </c>
      <c r="N63" s="87">
        <v>1664.77</v>
      </c>
      <c r="O63" s="36"/>
      <c r="P63" s="80">
        <v>39</v>
      </c>
      <c r="Q63" s="83">
        <f t="shared" si="11"/>
        <v>0</v>
      </c>
      <c r="R63" s="82"/>
      <c r="S63" s="84"/>
      <c r="T63" s="84"/>
      <c r="U63" s="84"/>
      <c r="V63" s="84"/>
      <c r="W63" s="84"/>
      <c r="X63" s="84"/>
      <c r="Y63" s="84"/>
      <c r="Z63" s="84"/>
      <c r="AA63" s="84"/>
    </row>
    <row r="64" spans="1:27" s="98" customFormat="1" ht="30" customHeight="1" x14ac:dyDescent="0.25">
      <c r="A64" s="88"/>
      <c r="B64" s="139" t="s">
        <v>24</v>
      </c>
      <c r="C64" s="140"/>
      <c r="D64" s="89"/>
      <c r="E64" s="90"/>
      <c r="F64" s="91">
        <f>SUM(F59:F63)</f>
        <v>183</v>
      </c>
      <c r="G64" s="92">
        <f>SUM(G59:G63)</f>
        <v>148519.83000000002</v>
      </c>
      <c r="H64" s="92"/>
      <c r="I64" s="93"/>
      <c r="J64" s="90"/>
      <c r="K64" s="90"/>
      <c r="L64" s="90"/>
      <c r="M64" s="94"/>
      <c r="N64" s="95"/>
      <c r="O64" s="95"/>
      <c r="P64" s="96">
        <f>SUM(P59:P63)</f>
        <v>183</v>
      </c>
      <c r="Q64" s="97">
        <f>SUM(Q59:Q63)</f>
        <v>0</v>
      </c>
      <c r="R64" s="95"/>
    </row>
    <row r="65" spans="1:27" s="11" customFormat="1" ht="30" customHeight="1" x14ac:dyDescent="0.25">
      <c r="A65" s="138" t="s">
        <v>23</v>
      </c>
      <c r="B65" s="117"/>
      <c r="C65" s="117"/>
      <c r="D65" s="117"/>
      <c r="E65" s="117"/>
      <c r="F65" s="117"/>
      <c r="G65" s="117"/>
      <c r="H65" s="117"/>
      <c r="I65" s="117"/>
      <c r="J65" s="117"/>
      <c r="K65" s="117"/>
      <c r="L65" s="117"/>
      <c r="M65" s="117"/>
      <c r="N65" s="117"/>
      <c r="O65" s="117"/>
      <c r="P65" s="117"/>
      <c r="Q65" s="117"/>
      <c r="R65" s="118"/>
    </row>
    <row r="66" spans="1:27" ht="25.5" x14ac:dyDescent="0.25">
      <c r="A66" s="32"/>
      <c r="B66" s="22">
        <v>1</v>
      </c>
      <c r="C66" s="20" t="s">
        <v>56</v>
      </c>
      <c r="D66" s="17" t="s">
        <v>26</v>
      </c>
      <c r="E66" s="44">
        <v>356.67</v>
      </c>
      <c r="F66" s="33">
        <v>6</v>
      </c>
      <c r="G66" s="19">
        <f>E66*F66</f>
        <v>2140.02</v>
      </c>
      <c r="H66" s="21"/>
      <c r="I66" s="22">
        <v>1</v>
      </c>
      <c r="J66" s="20" t="str">
        <f>C66</f>
        <v xml:space="preserve">Изолятор опорный ИОР-10-3,75  II УХЛ, </v>
      </c>
      <c r="K66" s="35"/>
      <c r="L66" s="35"/>
      <c r="M66" s="26" t="str">
        <f t="shared" ref="M66:M70" si="12">D66</f>
        <v>шт</v>
      </c>
      <c r="N66" s="45">
        <f>E66</f>
        <v>356.67</v>
      </c>
      <c r="O66" s="36"/>
      <c r="P66" s="33">
        <v>6</v>
      </c>
      <c r="Q66" s="37">
        <f>O66*P66</f>
        <v>0</v>
      </c>
      <c r="R66" s="21"/>
      <c r="S66" s="1"/>
      <c r="T66" s="1"/>
      <c r="U66" s="1"/>
      <c r="V66" s="1"/>
      <c r="W66" s="1"/>
      <c r="X66" s="1"/>
      <c r="Y66" s="1"/>
      <c r="Z66" s="1"/>
      <c r="AA66" s="1"/>
    </row>
    <row r="67" spans="1:27" ht="25.5" x14ac:dyDescent="0.25">
      <c r="A67" s="32"/>
      <c r="B67" s="22">
        <v>2</v>
      </c>
      <c r="C67" s="20" t="s">
        <v>57</v>
      </c>
      <c r="D67" s="17" t="s">
        <v>26</v>
      </c>
      <c r="E67" s="44">
        <v>401.25</v>
      </c>
      <c r="F67" s="33">
        <v>6</v>
      </c>
      <c r="G67" s="19">
        <f t="shared" ref="G67:G70" si="13">E67*F67</f>
        <v>2407.5</v>
      </c>
      <c r="H67" s="21"/>
      <c r="I67" s="22">
        <v>2</v>
      </c>
      <c r="J67" s="20" t="str">
        <f t="shared" ref="J67:J70" si="14">C67</f>
        <v xml:space="preserve">Изолятор опорный ИОР-10-7,5 I УХЛ2 </v>
      </c>
      <c r="K67" s="35"/>
      <c r="L67" s="35"/>
      <c r="M67" s="26" t="str">
        <f t="shared" si="12"/>
        <v>шт</v>
      </c>
      <c r="N67" s="45">
        <f t="shared" ref="N67:N70" si="15">E67</f>
        <v>401.25</v>
      </c>
      <c r="O67" s="36"/>
      <c r="P67" s="33">
        <v>6</v>
      </c>
      <c r="Q67" s="37">
        <f t="shared" ref="Q67:Q70" si="16">O67*P67</f>
        <v>0</v>
      </c>
      <c r="R67" s="21"/>
      <c r="S67" s="1"/>
      <c r="T67" s="1"/>
      <c r="U67" s="1"/>
      <c r="V67" s="1"/>
      <c r="W67" s="1"/>
      <c r="X67" s="1"/>
      <c r="Y67" s="1"/>
      <c r="Z67" s="1"/>
      <c r="AA67" s="1"/>
    </row>
    <row r="68" spans="1:27" ht="25.5" x14ac:dyDescent="0.25">
      <c r="A68" s="32"/>
      <c r="B68" s="51">
        <v>3</v>
      </c>
      <c r="C68" s="20" t="s">
        <v>57</v>
      </c>
      <c r="D68" s="17" t="s">
        <v>26</v>
      </c>
      <c r="E68" s="44">
        <v>401.25</v>
      </c>
      <c r="F68" s="33">
        <v>6</v>
      </c>
      <c r="G68" s="19">
        <f t="shared" si="13"/>
        <v>2407.5</v>
      </c>
      <c r="H68" s="21"/>
      <c r="I68" s="51">
        <v>3</v>
      </c>
      <c r="J68" s="20" t="str">
        <f t="shared" si="14"/>
        <v xml:space="preserve">Изолятор опорный ИОР-10-7,5 I УХЛ2 </v>
      </c>
      <c r="K68" s="52"/>
      <c r="L68" s="52"/>
      <c r="M68" s="26" t="str">
        <f t="shared" si="12"/>
        <v>шт</v>
      </c>
      <c r="N68" s="45">
        <f t="shared" si="15"/>
        <v>401.25</v>
      </c>
      <c r="O68" s="53"/>
      <c r="P68" s="33">
        <v>6</v>
      </c>
      <c r="Q68" s="37">
        <f t="shared" si="16"/>
        <v>0</v>
      </c>
      <c r="R68" s="21"/>
      <c r="S68" s="1"/>
      <c r="T68" s="1"/>
      <c r="U68" s="1"/>
      <c r="V68" s="1"/>
      <c r="W68" s="1"/>
      <c r="X68" s="1"/>
      <c r="Y68" s="1"/>
      <c r="Z68" s="1"/>
      <c r="AA68" s="1"/>
    </row>
    <row r="69" spans="1:27" ht="25.5" x14ac:dyDescent="0.25">
      <c r="A69" s="32"/>
      <c r="B69" s="51">
        <v>4</v>
      </c>
      <c r="C69" s="20" t="s">
        <v>65</v>
      </c>
      <c r="D69" s="17" t="s">
        <v>26</v>
      </c>
      <c r="E69" s="46">
        <v>2050.83</v>
      </c>
      <c r="F69" s="33">
        <v>8</v>
      </c>
      <c r="G69" s="19">
        <f t="shared" si="13"/>
        <v>16406.64</v>
      </c>
      <c r="H69" s="21"/>
      <c r="I69" s="51">
        <v>4</v>
      </c>
      <c r="J69" s="20" t="str">
        <f t="shared" si="14"/>
        <v xml:space="preserve">Изолятор проходной  ИПУ-10/630-7,5 УХЛ1( квадратный флянец) </v>
      </c>
      <c r="K69" s="52"/>
      <c r="L69" s="52"/>
      <c r="M69" s="26" t="str">
        <f t="shared" si="12"/>
        <v>шт</v>
      </c>
      <c r="N69" s="45">
        <f t="shared" si="15"/>
        <v>2050.83</v>
      </c>
      <c r="O69" s="53"/>
      <c r="P69" s="33">
        <v>8</v>
      </c>
      <c r="Q69" s="37">
        <f t="shared" si="16"/>
        <v>0</v>
      </c>
      <c r="R69" s="21"/>
      <c r="S69" s="1"/>
      <c r="T69" s="1"/>
      <c r="U69" s="1"/>
      <c r="V69" s="1"/>
      <c r="W69" s="1"/>
      <c r="X69" s="1"/>
      <c r="Y69" s="1"/>
      <c r="Z69" s="1"/>
      <c r="AA69" s="1"/>
    </row>
    <row r="70" spans="1:27" ht="25.5" x14ac:dyDescent="0.25">
      <c r="A70" s="32"/>
      <c r="B70" s="51">
        <v>5</v>
      </c>
      <c r="C70" s="20" t="s">
        <v>66</v>
      </c>
      <c r="D70" s="17" t="s">
        <v>26</v>
      </c>
      <c r="E70" s="46">
        <v>1664.7750000000001</v>
      </c>
      <c r="F70" s="33">
        <v>140</v>
      </c>
      <c r="G70" s="19">
        <f t="shared" si="13"/>
        <v>233068.5</v>
      </c>
      <c r="H70" s="21"/>
      <c r="I70" s="51">
        <v>5</v>
      </c>
      <c r="J70" s="20" t="str">
        <f t="shared" si="14"/>
        <v xml:space="preserve">Изолятор проходной усиленный ИПУ-10/630-7.5 УХЛ1 </v>
      </c>
      <c r="K70" s="52"/>
      <c r="L70" s="52"/>
      <c r="M70" s="26" t="str">
        <f t="shared" si="12"/>
        <v>шт</v>
      </c>
      <c r="N70" s="45">
        <f t="shared" si="15"/>
        <v>1664.7750000000001</v>
      </c>
      <c r="O70" s="53"/>
      <c r="P70" s="33">
        <v>140</v>
      </c>
      <c r="Q70" s="37">
        <f t="shared" si="16"/>
        <v>0</v>
      </c>
      <c r="R70" s="21"/>
      <c r="S70" s="1"/>
      <c r="T70" s="1"/>
      <c r="U70" s="1"/>
      <c r="V70" s="1"/>
      <c r="W70" s="1"/>
      <c r="X70" s="1"/>
      <c r="Y70" s="1"/>
      <c r="Z70" s="1"/>
      <c r="AA70" s="1"/>
    </row>
    <row r="71" spans="1:27" s="11" customFormat="1" ht="17.25" customHeight="1" x14ac:dyDescent="0.25">
      <c r="A71" s="54"/>
      <c r="B71" s="131" t="s">
        <v>27</v>
      </c>
      <c r="C71" s="132"/>
      <c r="D71" s="54"/>
      <c r="E71" s="55"/>
      <c r="F71" s="62">
        <f>SUM(F66:F70)</f>
        <v>166</v>
      </c>
      <c r="G71" s="50">
        <f>SUM(G66:G70)</f>
        <v>256430.16</v>
      </c>
      <c r="H71" s="50"/>
      <c r="I71" s="55"/>
      <c r="J71" s="55"/>
      <c r="K71" s="55"/>
      <c r="L71" s="55"/>
      <c r="M71" s="12"/>
      <c r="N71" s="13"/>
      <c r="O71" s="13"/>
      <c r="P71" s="63">
        <f>SUM(P66:P70)</f>
        <v>166</v>
      </c>
      <c r="Q71" s="73">
        <f>SUM(Q66:Q70)</f>
        <v>0</v>
      </c>
      <c r="R71" s="13"/>
    </row>
    <row r="72" spans="1:27" s="11" customFormat="1" ht="15.75" customHeight="1" x14ac:dyDescent="0.25">
      <c r="A72" s="123" t="s">
        <v>28</v>
      </c>
      <c r="B72" s="113"/>
      <c r="C72" s="113"/>
      <c r="D72" s="113"/>
      <c r="E72" s="113"/>
      <c r="F72" s="113"/>
      <c r="G72" s="113"/>
      <c r="H72" s="113"/>
      <c r="I72" s="113"/>
      <c r="J72" s="113"/>
      <c r="K72" s="113"/>
      <c r="L72" s="113"/>
      <c r="M72" s="113"/>
      <c r="N72" s="113"/>
      <c r="O72" s="113"/>
      <c r="P72" s="113"/>
      <c r="Q72" s="113"/>
      <c r="R72" s="114"/>
    </row>
    <row r="73" spans="1:27" ht="19.5" customHeight="1" x14ac:dyDescent="0.25">
      <c r="A73" s="32"/>
      <c r="B73" s="51">
        <v>1</v>
      </c>
      <c r="C73" s="20" t="s">
        <v>42</v>
      </c>
      <c r="D73" s="17" t="s">
        <v>26</v>
      </c>
      <c r="E73" s="44">
        <v>376.27499999999998</v>
      </c>
      <c r="F73" s="59">
        <v>10</v>
      </c>
      <c r="G73" s="19">
        <f>E73*F73</f>
        <v>3762.75</v>
      </c>
      <c r="H73" s="21"/>
      <c r="I73" s="51">
        <v>1</v>
      </c>
      <c r="J73" s="20" t="str">
        <f>C73</f>
        <v>Изолятор ИОР-10-7,5 I УХЛ Т2</v>
      </c>
      <c r="K73" s="52"/>
      <c r="L73" s="52"/>
      <c r="M73" s="26" t="str">
        <f t="shared" ref="M73:M75" si="17">D73</f>
        <v>шт</v>
      </c>
      <c r="N73" s="45">
        <f>E73</f>
        <v>376.27499999999998</v>
      </c>
      <c r="O73" s="53"/>
      <c r="P73" s="59">
        <v>10</v>
      </c>
      <c r="Q73" s="58">
        <f>O73*P73</f>
        <v>0</v>
      </c>
      <c r="R73" s="21"/>
      <c r="S73" s="1"/>
      <c r="T73" s="1"/>
      <c r="U73" s="1"/>
      <c r="V73" s="1"/>
      <c r="W73" s="1"/>
      <c r="X73" s="1"/>
      <c r="Y73" s="1"/>
      <c r="Z73" s="1"/>
      <c r="AA73" s="1"/>
    </row>
    <row r="74" spans="1:27" ht="25.5" x14ac:dyDescent="0.25">
      <c r="A74" s="32"/>
      <c r="B74" s="51">
        <v>2</v>
      </c>
      <c r="C74" s="20" t="s">
        <v>57</v>
      </c>
      <c r="D74" s="17" t="s">
        <v>26</v>
      </c>
      <c r="E74" s="44">
        <v>407.80799999999999</v>
      </c>
      <c r="F74" s="59">
        <v>3</v>
      </c>
      <c r="G74" s="19">
        <f t="shared" ref="G74:G75" si="18">E74*F74</f>
        <v>1223.424</v>
      </c>
      <c r="H74" s="21"/>
      <c r="I74" s="51">
        <v>2</v>
      </c>
      <c r="J74" s="20" t="str">
        <f t="shared" ref="J74:J75" si="19">C74</f>
        <v xml:space="preserve">Изолятор опорный ИОР-10-7,5 I УХЛ2 </v>
      </c>
      <c r="K74" s="52"/>
      <c r="L74" s="52"/>
      <c r="M74" s="26" t="str">
        <f t="shared" si="17"/>
        <v>шт</v>
      </c>
      <c r="N74" s="45">
        <f t="shared" ref="N74:N75" si="20">E74</f>
        <v>407.80799999999999</v>
      </c>
      <c r="O74" s="53"/>
      <c r="P74" s="59">
        <v>3</v>
      </c>
      <c r="Q74" s="58">
        <f t="shared" ref="Q74:Q75" si="21">O74*P74</f>
        <v>0</v>
      </c>
      <c r="R74" s="21"/>
      <c r="S74" s="1"/>
      <c r="T74" s="1"/>
      <c r="U74" s="1"/>
      <c r="V74" s="1"/>
      <c r="W74" s="1"/>
      <c r="X74" s="1"/>
      <c r="Y74" s="1"/>
      <c r="Z74" s="1"/>
      <c r="AA74" s="1"/>
    </row>
    <row r="75" spans="1:27" ht="29.25" customHeight="1" thickBot="1" x14ac:dyDescent="0.3">
      <c r="A75" s="32"/>
      <c r="B75" s="51">
        <v>3</v>
      </c>
      <c r="C75" s="20" t="s">
        <v>58</v>
      </c>
      <c r="D75" s="17" t="s">
        <v>26</v>
      </c>
      <c r="E75" s="46">
        <v>1560.421</v>
      </c>
      <c r="F75" s="60">
        <v>12</v>
      </c>
      <c r="G75" s="19">
        <f t="shared" si="18"/>
        <v>18725.052</v>
      </c>
      <c r="H75" s="21"/>
      <c r="I75" s="51">
        <v>3</v>
      </c>
      <c r="J75" s="20" t="str">
        <f t="shared" si="19"/>
        <v xml:space="preserve">Изолятор проходной ИП-10/630-7,5 УХЛ-2 </v>
      </c>
      <c r="K75" s="52"/>
      <c r="L75" s="52"/>
      <c r="M75" s="26" t="str">
        <f t="shared" si="17"/>
        <v>шт</v>
      </c>
      <c r="N75" s="45">
        <f t="shared" si="20"/>
        <v>1560.421</v>
      </c>
      <c r="O75" s="53"/>
      <c r="P75" s="60">
        <v>12</v>
      </c>
      <c r="Q75" s="58">
        <f t="shared" si="21"/>
        <v>0</v>
      </c>
      <c r="R75" s="21"/>
      <c r="S75" s="1"/>
      <c r="T75" s="1"/>
      <c r="U75" s="1"/>
      <c r="V75" s="1"/>
      <c r="W75" s="1"/>
      <c r="X75" s="1"/>
      <c r="Y75" s="1"/>
      <c r="Z75" s="1"/>
      <c r="AA75" s="1"/>
    </row>
    <row r="76" spans="1:27" ht="15.75" customHeight="1" thickBot="1" x14ac:dyDescent="0.3">
      <c r="A76" s="32"/>
      <c r="B76" s="131" t="s">
        <v>29</v>
      </c>
      <c r="C76" s="132"/>
      <c r="D76" s="36"/>
      <c r="E76" s="27"/>
      <c r="F76" s="56"/>
      <c r="G76" s="57">
        <f>SUM(G73:G75)</f>
        <v>23711.225999999999</v>
      </c>
      <c r="H76" s="21"/>
      <c r="I76" s="23"/>
      <c r="J76" s="24"/>
      <c r="K76" s="25"/>
      <c r="L76" s="52"/>
      <c r="M76" s="26"/>
      <c r="N76" s="45"/>
      <c r="O76" s="27"/>
      <c r="P76" s="26"/>
      <c r="Q76" s="74">
        <f>SUM(Q73:Q75)</f>
        <v>0</v>
      </c>
      <c r="R76" s="21"/>
      <c r="S76" s="1"/>
      <c r="T76" s="1"/>
      <c r="U76" s="1"/>
      <c r="V76" s="1"/>
      <c r="W76" s="1"/>
      <c r="X76" s="1"/>
      <c r="Y76" s="1"/>
      <c r="Z76" s="1"/>
      <c r="AA76" s="1"/>
    </row>
    <row r="77" spans="1:27" ht="21" customHeight="1" thickBot="1" x14ac:dyDescent="0.3">
      <c r="A77" s="32"/>
      <c r="B77" s="133" t="s">
        <v>6</v>
      </c>
      <c r="C77" s="134"/>
      <c r="D77" s="134"/>
      <c r="E77" s="134"/>
      <c r="F77" s="135"/>
      <c r="G77" s="28">
        <f>G76+G71+G64+G57+G42+G21</f>
        <v>2035364.5326999999</v>
      </c>
      <c r="H77" s="21"/>
      <c r="I77" s="133" t="s">
        <v>6</v>
      </c>
      <c r="J77" s="134"/>
      <c r="K77" s="134"/>
      <c r="L77" s="134"/>
      <c r="M77" s="134"/>
      <c r="N77" s="134"/>
      <c r="O77" s="134"/>
      <c r="P77" s="135"/>
      <c r="Q77" s="28">
        <f>Q76+Q71+Q64+Q57++Q42+Q21</f>
        <v>0</v>
      </c>
      <c r="R77" s="21"/>
      <c r="S77" s="1"/>
      <c r="T77" s="1"/>
      <c r="U77" s="1"/>
      <c r="V77" s="1"/>
      <c r="W77" s="1"/>
      <c r="X77" s="1"/>
      <c r="Y77" s="1"/>
      <c r="Z77" s="1"/>
      <c r="AA77" s="1"/>
    </row>
    <row r="78" spans="1:27" ht="15" customHeight="1" x14ac:dyDescent="0.25">
      <c r="A78" s="32"/>
      <c r="B78" s="108" t="s">
        <v>15</v>
      </c>
      <c r="C78" s="109"/>
      <c r="D78" s="109"/>
      <c r="E78" s="109"/>
      <c r="F78" s="29">
        <v>0.2</v>
      </c>
      <c r="G78" s="30">
        <f>G77*F78</f>
        <v>407072.90654</v>
      </c>
      <c r="H78" s="21"/>
      <c r="I78" s="108" t="s">
        <v>15</v>
      </c>
      <c r="J78" s="109"/>
      <c r="K78" s="109"/>
      <c r="L78" s="109"/>
      <c r="M78" s="109"/>
      <c r="N78" s="109"/>
      <c r="O78" s="109"/>
      <c r="P78" s="29">
        <v>0.2</v>
      </c>
      <c r="Q78" s="30">
        <f>Q77*P78</f>
        <v>0</v>
      </c>
      <c r="R78" s="21"/>
      <c r="S78" s="1"/>
      <c r="T78" s="1"/>
      <c r="U78" s="1"/>
      <c r="V78" s="1"/>
      <c r="W78" s="1"/>
      <c r="X78" s="1"/>
      <c r="Y78" s="1"/>
      <c r="Z78" s="1"/>
      <c r="AA78" s="1"/>
    </row>
    <row r="79" spans="1:27" ht="15.75" customHeight="1" thickBot="1" x14ac:dyDescent="0.3">
      <c r="A79" s="32"/>
      <c r="B79" s="99" t="s">
        <v>7</v>
      </c>
      <c r="C79" s="100"/>
      <c r="D79" s="100"/>
      <c r="E79" s="100"/>
      <c r="F79" s="101"/>
      <c r="G79" s="31">
        <f>G77+G78</f>
        <v>2442437.4392399997</v>
      </c>
      <c r="H79" s="21"/>
      <c r="I79" s="99" t="s">
        <v>7</v>
      </c>
      <c r="J79" s="100"/>
      <c r="K79" s="100"/>
      <c r="L79" s="100"/>
      <c r="M79" s="100"/>
      <c r="N79" s="100"/>
      <c r="O79" s="100"/>
      <c r="P79" s="101"/>
      <c r="Q79" s="31">
        <f>Q77+Q78</f>
        <v>0</v>
      </c>
      <c r="R79" s="21"/>
      <c r="S79" s="1"/>
      <c r="T79" s="1"/>
      <c r="U79" s="1"/>
      <c r="V79" s="1"/>
      <c r="W79" s="1"/>
      <c r="X79" s="1"/>
      <c r="Y79" s="1"/>
      <c r="Z79" s="1"/>
      <c r="AA79" s="1"/>
    </row>
    <row r="80" spans="1:27" ht="87.75" customHeight="1" x14ac:dyDescent="0.25">
      <c r="B80" s="141"/>
      <c r="C80" s="141"/>
      <c r="D80" s="141"/>
      <c r="E80" s="141"/>
      <c r="F80" s="141"/>
      <c r="G80" s="141"/>
      <c r="H80" s="1"/>
      <c r="I80" s="1"/>
      <c r="J80" s="129" t="s">
        <v>48</v>
      </c>
      <c r="K80" s="130"/>
      <c r="L80" s="68"/>
      <c r="M80" s="2"/>
      <c r="N80" s="2"/>
      <c r="O80" s="2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27:27" x14ac:dyDescent="0.25">
      <c r="AA81" s="1"/>
    </row>
  </sheetData>
  <mergeCells count="28">
    <mergeCell ref="B1:R1"/>
    <mergeCell ref="I3:R3"/>
    <mergeCell ref="I4:M4"/>
    <mergeCell ref="J80:K80"/>
    <mergeCell ref="B71:C71"/>
    <mergeCell ref="I7:Q7"/>
    <mergeCell ref="I77:P77"/>
    <mergeCell ref="B76:C76"/>
    <mergeCell ref="B57:C57"/>
    <mergeCell ref="A65:R65"/>
    <mergeCell ref="B64:C64"/>
    <mergeCell ref="A43:R43"/>
    <mergeCell ref="A44:R44"/>
    <mergeCell ref="B80:G80"/>
    <mergeCell ref="B3:E3"/>
    <mergeCell ref="B77:F77"/>
    <mergeCell ref="B79:F79"/>
    <mergeCell ref="B4:G4"/>
    <mergeCell ref="B7:G7"/>
    <mergeCell ref="I79:P79"/>
    <mergeCell ref="B78:E78"/>
    <mergeCell ref="I78:O78"/>
    <mergeCell ref="A9:O9"/>
    <mergeCell ref="A22:R22"/>
    <mergeCell ref="A58:R58"/>
    <mergeCell ref="B21:C21"/>
    <mergeCell ref="B42:C42"/>
    <mergeCell ref="A72:R72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  <colBreaks count="2" manualBreakCount="2">
    <brk id="17" max="1048575" man="1"/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Бакшеев Тимофей Николаевич</cp:lastModifiedBy>
  <cp:lastPrinted>2019-09-18T07:07:32Z</cp:lastPrinted>
  <dcterms:created xsi:type="dcterms:W3CDTF">2018-05-22T01:14:50Z</dcterms:created>
  <dcterms:modified xsi:type="dcterms:W3CDTF">2019-10-07T05:47:57Z</dcterms:modified>
</cp:coreProperties>
</file>