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GNATO~1\AppData\Local\Temp\Rar$DIa9764.36910\"/>
    </mc:Choice>
  </mc:AlternateContent>
  <bookViews>
    <workbookView xWindow="0" yWindow="120" windowWidth="28800" windowHeight="13470" tabRatio="48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</workbook>
</file>

<file path=xl/calcChain.xml><?xml version="1.0" encoding="utf-8"?>
<calcChain xmlns="http://schemas.openxmlformats.org/spreadsheetml/2006/main">
  <c r="R89" i="1" l="1"/>
  <c r="H80" i="1" l="1"/>
  <c r="J80" i="1"/>
  <c r="K80" i="1"/>
  <c r="L80" i="1"/>
  <c r="N80" i="1"/>
  <c r="O80" i="1"/>
  <c r="Q80" i="1"/>
  <c r="R80" i="1" s="1"/>
  <c r="H81" i="1"/>
  <c r="J81" i="1"/>
  <c r="K81" i="1"/>
  <c r="L81" i="1"/>
  <c r="N81" i="1"/>
  <c r="O81" i="1"/>
  <c r="Q81" i="1"/>
  <c r="R81" i="1" s="1"/>
  <c r="H82" i="1"/>
  <c r="J82" i="1"/>
  <c r="K82" i="1"/>
  <c r="L82" i="1"/>
  <c r="N82" i="1"/>
  <c r="O82" i="1"/>
  <c r="Q82" i="1"/>
  <c r="R82" i="1" s="1"/>
  <c r="H83" i="1"/>
  <c r="J83" i="1"/>
  <c r="K83" i="1"/>
  <c r="L83" i="1"/>
  <c r="N83" i="1"/>
  <c r="O83" i="1"/>
  <c r="Q83" i="1"/>
  <c r="R83" i="1" s="1"/>
  <c r="H84" i="1"/>
  <c r="J84" i="1"/>
  <c r="K84" i="1"/>
  <c r="L84" i="1"/>
  <c r="N84" i="1"/>
  <c r="O84" i="1"/>
  <c r="Q84" i="1"/>
  <c r="R84" i="1" s="1"/>
  <c r="H85" i="1"/>
  <c r="J85" i="1"/>
  <c r="K85" i="1"/>
  <c r="L85" i="1"/>
  <c r="N85" i="1"/>
  <c r="O85" i="1"/>
  <c r="Q85" i="1"/>
  <c r="R85" i="1" s="1"/>
  <c r="H86" i="1"/>
  <c r="J86" i="1"/>
  <c r="K86" i="1"/>
  <c r="L86" i="1"/>
  <c r="N86" i="1"/>
  <c r="O86" i="1"/>
  <c r="Q86" i="1"/>
  <c r="R86" i="1" s="1"/>
  <c r="H87" i="1"/>
  <c r="J87" i="1"/>
  <c r="K87" i="1"/>
  <c r="L87" i="1"/>
  <c r="N87" i="1"/>
  <c r="O87" i="1"/>
  <c r="Q87" i="1"/>
  <c r="R87" i="1" s="1"/>
  <c r="G88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L79" i="1" l="1"/>
  <c r="L70" i="1"/>
  <c r="L71" i="1"/>
  <c r="L72" i="1"/>
  <c r="L73" i="1"/>
  <c r="L74" i="1"/>
  <c r="L75" i="1"/>
  <c r="L76" i="1"/>
  <c r="L69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37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10" i="1"/>
  <c r="G77" i="1" l="1"/>
  <c r="O79" i="1"/>
  <c r="Q79" i="1"/>
  <c r="R79" i="1" s="1"/>
  <c r="N79" i="1"/>
  <c r="K79" i="1"/>
  <c r="J79" i="1"/>
  <c r="H79" i="1"/>
  <c r="H88" i="1" s="1"/>
  <c r="H71" i="1"/>
  <c r="J71" i="1"/>
  <c r="K71" i="1"/>
  <c r="N71" i="1"/>
  <c r="O71" i="1"/>
  <c r="Q71" i="1"/>
  <c r="R71" i="1" s="1"/>
  <c r="H72" i="1"/>
  <c r="J72" i="1"/>
  <c r="K72" i="1"/>
  <c r="N72" i="1"/>
  <c r="O72" i="1"/>
  <c r="Q72" i="1"/>
  <c r="R72" i="1" s="1"/>
  <c r="H73" i="1"/>
  <c r="J73" i="1"/>
  <c r="K73" i="1"/>
  <c r="N73" i="1"/>
  <c r="O73" i="1"/>
  <c r="Q73" i="1"/>
  <c r="R73" i="1" s="1"/>
  <c r="H74" i="1"/>
  <c r="J74" i="1"/>
  <c r="K74" i="1"/>
  <c r="N74" i="1"/>
  <c r="O74" i="1"/>
  <c r="Q74" i="1"/>
  <c r="R74" i="1" s="1"/>
  <c r="H75" i="1"/>
  <c r="J75" i="1"/>
  <c r="K75" i="1"/>
  <c r="N75" i="1"/>
  <c r="O75" i="1"/>
  <c r="Q75" i="1"/>
  <c r="R75" i="1" s="1"/>
  <c r="H76" i="1"/>
  <c r="J76" i="1"/>
  <c r="K76" i="1"/>
  <c r="N76" i="1"/>
  <c r="O76" i="1"/>
  <c r="Q76" i="1"/>
  <c r="R76" i="1" s="1"/>
  <c r="Q70" i="1"/>
  <c r="R70" i="1" s="1"/>
  <c r="O70" i="1"/>
  <c r="N70" i="1"/>
  <c r="K70" i="1"/>
  <c r="J70" i="1"/>
  <c r="H70" i="1"/>
  <c r="Q69" i="1"/>
  <c r="R69" i="1" s="1"/>
  <c r="O69" i="1"/>
  <c r="N69" i="1"/>
  <c r="K69" i="1"/>
  <c r="J69" i="1"/>
  <c r="H69" i="1"/>
  <c r="R77" i="1" l="1"/>
  <c r="H77" i="1"/>
  <c r="G66" i="1" l="1"/>
  <c r="J48" i="1"/>
  <c r="K48" i="1"/>
  <c r="N48" i="1"/>
  <c r="O48" i="1"/>
  <c r="Q48" i="1"/>
  <c r="R48" i="1" s="1"/>
  <c r="J49" i="1"/>
  <c r="K49" i="1"/>
  <c r="N49" i="1"/>
  <c r="O49" i="1"/>
  <c r="Q49" i="1"/>
  <c r="R49" i="1" s="1"/>
  <c r="J50" i="1"/>
  <c r="K50" i="1"/>
  <c r="N50" i="1"/>
  <c r="O50" i="1"/>
  <c r="Q50" i="1"/>
  <c r="R50" i="1" s="1"/>
  <c r="J51" i="1"/>
  <c r="K51" i="1"/>
  <c r="N51" i="1"/>
  <c r="O51" i="1"/>
  <c r="Q51" i="1"/>
  <c r="R51" i="1" s="1"/>
  <c r="J52" i="1"/>
  <c r="K52" i="1"/>
  <c r="N52" i="1"/>
  <c r="O52" i="1"/>
  <c r="Q52" i="1"/>
  <c r="R52" i="1" s="1"/>
  <c r="J53" i="1"/>
  <c r="K53" i="1"/>
  <c r="N53" i="1"/>
  <c r="O53" i="1"/>
  <c r="Q53" i="1"/>
  <c r="R53" i="1" s="1"/>
  <c r="J54" i="1"/>
  <c r="K54" i="1"/>
  <c r="N54" i="1"/>
  <c r="O54" i="1"/>
  <c r="Q54" i="1"/>
  <c r="R54" i="1" s="1"/>
  <c r="J55" i="1"/>
  <c r="K55" i="1"/>
  <c r="N55" i="1"/>
  <c r="O55" i="1"/>
  <c r="Q55" i="1"/>
  <c r="R55" i="1" s="1"/>
  <c r="J56" i="1"/>
  <c r="K56" i="1"/>
  <c r="N56" i="1"/>
  <c r="O56" i="1"/>
  <c r="Q56" i="1"/>
  <c r="R56" i="1" s="1"/>
  <c r="J57" i="1"/>
  <c r="K57" i="1"/>
  <c r="N57" i="1"/>
  <c r="O57" i="1"/>
  <c r="Q57" i="1"/>
  <c r="R57" i="1" s="1"/>
  <c r="J58" i="1"/>
  <c r="K58" i="1"/>
  <c r="N58" i="1"/>
  <c r="O58" i="1"/>
  <c r="Q58" i="1"/>
  <c r="R58" i="1" s="1"/>
  <c r="J59" i="1"/>
  <c r="K59" i="1"/>
  <c r="N59" i="1"/>
  <c r="O59" i="1"/>
  <c r="Q59" i="1"/>
  <c r="R59" i="1" s="1"/>
  <c r="J60" i="1"/>
  <c r="K60" i="1"/>
  <c r="N60" i="1"/>
  <c r="O60" i="1"/>
  <c r="Q60" i="1"/>
  <c r="R60" i="1" s="1"/>
  <c r="J61" i="1"/>
  <c r="K61" i="1"/>
  <c r="N61" i="1"/>
  <c r="O61" i="1"/>
  <c r="Q61" i="1"/>
  <c r="R61" i="1" s="1"/>
  <c r="J62" i="1"/>
  <c r="K62" i="1"/>
  <c r="N62" i="1"/>
  <c r="O62" i="1"/>
  <c r="Q62" i="1"/>
  <c r="R62" i="1" s="1"/>
  <c r="J63" i="1"/>
  <c r="K63" i="1"/>
  <c r="N63" i="1"/>
  <c r="O63" i="1"/>
  <c r="Q63" i="1"/>
  <c r="R63" i="1" s="1"/>
  <c r="J64" i="1"/>
  <c r="K64" i="1"/>
  <c r="N64" i="1"/>
  <c r="O64" i="1"/>
  <c r="Q64" i="1"/>
  <c r="R64" i="1" s="1"/>
  <c r="J65" i="1"/>
  <c r="K65" i="1"/>
  <c r="N65" i="1"/>
  <c r="O65" i="1"/>
  <c r="Q65" i="1"/>
  <c r="R65" i="1" s="1"/>
  <c r="Q47" i="1"/>
  <c r="R47" i="1" s="1"/>
  <c r="O47" i="1"/>
  <c r="N47" i="1"/>
  <c r="K47" i="1"/>
  <c r="J47" i="1"/>
  <c r="Q46" i="1"/>
  <c r="R46" i="1" s="1"/>
  <c r="O46" i="1"/>
  <c r="N46" i="1"/>
  <c r="K46" i="1"/>
  <c r="J46" i="1"/>
  <c r="Q45" i="1"/>
  <c r="R45" i="1" s="1"/>
  <c r="O45" i="1"/>
  <c r="N45" i="1"/>
  <c r="K45" i="1"/>
  <c r="J45" i="1"/>
  <c r="Q44" i="1"/>
  <c r="R44" i="1" s="1"/>
  <c r="O44" i="1"/>
  <c r="N44" i="1"/>
  <c r="K44" i="1"/>
  <c r="J44" i="1"/>
  <c r="Q43" i="1"/>
  <c r="R43" i="1" s="1"/>
  <c r="O43" i="1"/>
  <c r="N43" i="1"/>
  <c r="K43" i="1"/>
  <c r="J43" i="1"/>
  <c r="Q42" i="1"/>
  <c r="R42" i="1" s="1"/>
  <c r="O42" i="1"/>
  <c r="N42" i="1"/>
  <c r="K42" i="1"/>
  <c r="J42" i="1"/>
  <c r="Q41" i="1"/>
  <c r="R41" i="1" s="1"/>
  <c r="O41" i="1"/>
  <c r="N41" i="1"/>
  <c r="K41" i="1"/>
  <c r="J41" i="1"/>
  <c r="Q40" i="1"/>
  <c r="R40" i="1" s="1"/>
  <c r="O40" i="1"/>
  <c r="N40" i="1"/>
  <c r="K40" i="1"/>
  <c r="J40" i="1"/>
  <c r="Q39" i="1"/>
  <c r="R39" i="1" s="1"/>
  <c r="O39" i="1"/>
  <c r="N39" i="1"/>
  <c r="K39" i="1"/>
  <c r="J39" i="1"/>
  <c r="Q38" i="1"/>
  <c r="R38" i="1" s="1"/>
  <c r="O38" i="1"/>
  <c r="N38" i="1"/>
  <c r="K38" i="1"/>
  <c r="J38" i="1"/>
  <c r="Q37" i="1"/>
  <c r="R37" i="1" s="1"/>
  <c r="O37" i="1"/>
  <c r="N37" i="1"/>
  <c r="K37" i="1"/>
  <c r="J37" i="1"/>
  <c r="R66" i="1" l="1"/>
  <c r="Q66" i="1"/>
  <c r="H66" i="1"/>
  <c r="G35" i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Q11" i="1" l="1"/>
  <c r="R11" i="1" s="1"/>
  <c r="Q12" i="1"/>
  <c r="R12" i="1" s="1"/>
  <c r="Q13" i="1"/>
  <c r="R13" i="1" s="1"/>
  <c r="Q14" i="1"/>
  <c r="R14" i="1" s="1"/>
  <c r="Q15" i="1"/>
  <c r="R15" i="1" s="1"/>
  <c r="Q16" i="1"/>
  <c r="R16" i="1" s="1"/>
  <c r="Q17" i="1"/>
  <c r="R17" i="1" s="1"/>
  <c r="Q18" i="1"/>
  <c r="R18" i="1" s="1"/>
  <c r="Q19" i="1"/>
  <c r="R19" i="1" s="1"/>
  <c r="Q20" i="1"/>
  <c r="R20" i="1" s="1"/>
  <c r="Q21" i="1"/>
  <c r="R21" i="1" s="1"/>
  <c r="Q22" i="1"/>
  <c r="R22" i="1" s="1"/>
  <c r="Q23" i="1"/>
  <c r="R23" i="1" s="1"/>
  <c r="Q24" i="1"/>
  <c r="R24" i="1" s="1"/>
  <c r="Q25" i="1"/>
  <c r="R25" i="1" s="1"/>
  <c r="Q26" i="1"/>
  <c r="R26" i="1" s="1"/>
  <c r="Q27" i="1"/>
  <c r="R27" i="1" s="1"/>
  <c r="Q28" i="1"/>
  <c r="R28" i="1" s="1"/>
  <c r="Q29" i="1"/>
  <c r="R29" i="1" s="1"/>
  <c r="Q30" i="1"/>
  <c r="R30" i="1" s="1"/>
  <c r="Q31" i="1"/>
  <c r="R31" i="1" s="1"/>
  <c r="Q32" i="1"/>
  <c r="R32" i="1" s="1"/>
  <c r="Q33" i="1"/>
  <c r="R33" i="1" s="1"/>
  <c r="Q34" i="1"/>
  <c r="R34" i="1" s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11" i="1"/>
  <c r="O12" i="1"/>
  <c r="O13" i="1"/>
  <c r="O14" i="1"/>
  <c r="O15" i="1"/>
  <c r="O10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H10" i="1"/>
  <c r="J10" i="1"/>
  <c r="K10" i="1"/>
  <c r="N10" i="1"/>
  <c r="J11" i="1"/>
  <c r="K11" i="1"/>
  <c r="N11" i="1"/>
  <c r="J12" i="1"/>
  <c r="K12" i="1"/>
  <c r="N12" i="1"/>
  <c r="J13" i="1"/>
  <c r="K13" i="1"/>
  <c r="N13" i="1"/>
  <c r="J14" i="1"/>
  <c r="K14" i="1"/>
  <c r="N14" i="1"/>
  <c r="J15" i="1"/>
  <c r="K15" i="1"/>
  <c r="N15" i="1"/>
  <c r="J16" i="1"/>
  <c r="K16" i="1"/>
  <c r="N16" i="1"/>
  <c r="H35" i="1" l="1"/>
  <c r="H89" i="1" s="1"/>
  <c r="Q10" i="1"/>
  <c r="H90" i="1" l="1"/>
  <c r="H91" i="1" s="1"/>
  <c r="G3" i="1"/>
  <c r="R10" i="1"/>
  <c r="R35" i="1" s="1"/>
  <c r="Q35" i="1"/>
  <c r="R90" i="1" l="1"/>
  <c r="R91" i="1" s="1"/>
</calcChain>
</file>

<file path=xl/sharedStrings.xml><?xml version="1.0" encoding="utf-8"?>
<sst xmlns="http://schemas.openxmlformats.org/spreadsheetml/2006/main" count="247" uniqueCount="84">
  <si>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</si>
  <si>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</si>
  <si>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</si>
  <si>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</si>
  <si>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</si>
  <si>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</si>
  <si>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</si>
  <si>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</si>
  <si>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</si>
  <si>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</si>
  <si>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</si>
  <si>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</si>
  <si>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шт</t>
  </si>
  <si>
    <t xml:space="preserve">Итого по филиалу "АЭС"  </t>
  </si>
  <si>
    <t>1.3. филиал АО «ДРСК» «Хабаровские электрические сети»</t>
  </si>
  <si>
    <t>ИТОГО без НДС, руб.</t>
  </si>
  <si>
    <t>Кроме того, НДС, руб.</t>
  </si>
  <si>
    <t>ИТОГО с НДС, руб.</t>
  </si>
  <si>
    <t>1.1. филиал АО «ДРСК» «Амурские электрические сети» (Партия № I)</t>
  </si>
  <si>
    <t>1.2. филиал АО «ДРСК» «Приморские электрические сети» (Партия № 2)</t>
  </si>
  <si>
    <t>1.3.2 СП «Центральные электрические сети» г. Хабаровск (партия № 4)</t>
  </si>
  <si>
    <t>1.3.1 СП «Северные электрические сети» г. Комсомольск-на-Амуре (партия № 3)</t>
  </si>
  <si>
    <t xml:space="preserve">Автошина </t>
  </si>
  <si>
    <t>15.5-38 Ф-2А 8 сл</t>
  </si>
  <si>
    <t xml:space="preserve">Автошина  </t>
  </si>
  <si>
    <t>240Р508 (8,25Р20) О-79 12 сл</t>
  </si>
  <si>
    <t>1200-500х508 ИД-П284 16 сл</t>
  </si>
  <si>
    <t>1220-400*533 И-П184 10 сл</t>
  </si>
  <si>
    <t>185/75R16C Кама 301 104/102 L всесез б/к</t>
  </si>
  <si>
    <t>205/65R15 CORDIANT WINTER DRIVE, PW-1 94T Б/К</t>
  </si>
  <si>
    <t>205/70R14 VS-1  95S всесез</t>
  </si>
  <si>
    <t>205/70R15 CORDIANT ALL TERRAIN ОА-1 100Н б/к</t>
  </si>
  <si>
    <t>225/75Р16 КАМА 219</t>
  </si>
  <si>
    <t>Автошина</t>
  </si>
  <si>
    <t>235/70R16 КАМА-221</t>
  </si>
  <si>
    <t>235/75Р15 И-520 Пилигримм</t>
  </si>
  <si>
    <t>240-508 (8,25-20) М-149А 14 сл</t>
  </si>
  <si>
    <t>240Р508 (8.25Р20) VM-201 TYREX CRG 12 сл.</t>
  </si>
  <si>
    <t>245/70Р16 К-214</t>
  </si>
  <si>
    <t>260Р508 (9,00Р20) О-128 12 сл</t>
  </si>
  <si>
    <t>280Р508 (10,00Р20) О-164 16 сл</t>
  </si>
  <si>
    <t>280Р508 (10,00Р20) И-281 16 сл</t>
  </si>
  <si>
    <t>320Р457 (12.00Р18) НК 431</t>
  </si>
  <si>
    <t>370-508 (14,00-20) ОИ-25 10 сл</t>
  </si>
  <si>
    <t>370-508 (14,00-20) ОИ-25 14 сл</t>
  </si>
  <si>
    <t>425/85R21 NorTec TR 1260 yc18</t>
  </si>
  <si>
    <t>425/85Р21 О-184 18 сл</t>
  </si>
  <si>
    <t>8.25R20 VM-201 TYREX CRG 14 cл</t>
  </si>
  <si>
    <t>240Р508 (8,25Р20) У-2 10 сл</t>
  </si>
  <si>
    <t>10.00R20 КАМА-310 16 сл</t>
  </si>
  <si>
    <t>Характеристики шины</t>
  </si>
  <si>
    <t>11,00Р20 (300Р508) И-111А 16 сл</t>
  </si>
  <si>
    <t>11.00R20 VM-201 TYREX CRG 16 сл</t>
  </si>
  <si>
    <t>11.00R20 О-168 150/146</t>
  </si>
  <si>
    <t>1100-400*533 О-47А 12 сл</t>
  </si>
  <si>
    <t>12,00Р20 (320Р508) Кама-402 18 сл</t>
  </si>
  <si>
    <t>12.00-18 TR70  NorTec</t>
  </si>
  <si>
    <t>320Р508 (12,00Р20) ИД-304 18 сл</t>
  </si>
  <si>
    <t>16.9-28 DT-124 Voltyre HEAVY</t>
  </si>
  <si>
    <t>225/75 Р16 К153</t>
  </si>
  <si>
    <t>225/75R16 Forward Professional 153</t>
  </si>
  <si>
    <t>235/70R16  Matador MP50 Sibir ICE SUV FD зима</t>
  </si>
  <si>
    <t>235/75Р15 VS-5</t>
  </si>
  <si>
    <t>240-508 (8,25-20) ИК-6АМО 10 сл</t>
  </si>
  <si>
    <t>240-508 (8,25-20) К-100</t>
  </si>
  <si>
    <t>240R508 (8.25P20) КИ-63</t>
  </si>
  <si>
    <t>260Р508 (9,00Р20) О-40БМ 1 12 сл</t>
  </si>
  <si>
    <t>320-457 (12.00-18) К-70</t>
  </si>
  <si>
    <t>320Р508 (12.00Р20) КИ-113</t>
  </si>
  <si>
    <t>425/85R21 NORTEC TR184-1</t>
  </si>
  <si>
    <t>Кама-Урал НС18 390/95 R20</t>
  </si>
  <si>
    <t>11.2*20 Ф-35</t>
  </si>
  <si>
    <t>15.5Р38  Ф-2А  10 сл</t>
  </si>
  <si>
    <t>10.00R20 ОИ-73Б 16 сл</t>
  </si>
  <si>
    <t>425/85R21 КАМА-1260  ТУ 38.604-11-02-95</t>
  </si>
  <si>
    <t>205/70R15 КАМА-232 95Т б/к</t>
  </si>
  <si>
    <t>370Р508 (14,00Р20) О-103 18 сл</t>
  </si>
  <si>
    <t xml:space="preserve">Шина МТЗ-50, 52, 80, 82 (задняя) </t>
  </si>
  <si>
    <t>к-т</t>
  </si>
  <si>
    <r>
      <t>Начальная (максимальная)  цена лота:</t>
    </r>
    <r>
      <rPr>
        <sz val="11"/>
        <color rgb="FF002060"/>
        <rFont val="Times New Roman"/>
        <family val="1"/>
        <charset val="204"/>
      </rPr>
      <t xml:space="preserve"> 33901 </t>
    </r>
  </si>
  <si>
    <r>
      <t xml:space="preserve">Страна происхождения товара
</t>
    </r>
    <r>
      <rPr>
        <i/>
        <sz val="11"/>
        <color rgb="FFFF0000"/>
        <rFont val="Times New Roman"/>
        <family val="1"/>
        <charset val="204"/>
      </rPr>
      <t>[заполняется Участником – только для товаров, в соответствии с общероссийским классификатором стран мира]</t>
    </r>
  </si>
  <si>
    <t>425/85R21 NorTec TR 1260 нc18</t>
  </si>
  <si>
    <t>Автошины отечественного производства</t>
  </si>
  <si>
    <t>Приложение 7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</si>
</sst>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b/>
      <sz val="11"/>
      <color rgb="FF002060"/>
      <name val="Times New Roman"/>
      <family val="1"/>
      <charset val="204"/>
    </font>
    <font>
      <b/>
      <i/>
      <sz val="11"/>
      <color theme="0" tint="-0.499984740745262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9" fillId="0" borderId="0"/>
    <xf numFmtId="0" fontId="9" fillId="0" borderId="0"/>
    <xf numFmtId="0" fontId="9" fillId="0" borderId="0"/>
  </cellStyleXfs>
  <cellXfs count="11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0" fontId="5" fillId="6" borderId="7" xfId="0" applyFont="1" applyFill="1" applyBorder="1" applyAlignment="1">
      <alignment horizontal="center" vertical="top"/>
    </xf>
    <xf numFmtId="49" fontId="5" fillId="6" borderId="14" xfId="0" applyNumberFormat="1" applyFont="1" applyFill="1" applyBorder="1" applyAlignment="1">
      <alignment horizontal="left" vertical="top" wrapText="1"/>
    </xf>
    <xf numFmtId="3" fontId="5" fillId="6" borderId="8" xfId="0" applyNumberFormat="1" applyFont="1" applyFill="1" applyBorder="1" applyAlignment="1">
      <alignment horizontal="center" vertical="top" wrapText="1"/>
    </xf>
    <xf numFmtId="0" fontId="5" fillId="0" borderId="0" xfId="0" applyFont="1"/>
    <xf numFmtId="3" fontId="5" fillId="6" borderId="14" xfId="0" applyNumberFormat="1" applyFont="1" applyFill="1" applyBorder="1" applyAlignment="1">
      <alignment horizontal="center" vertical="top" wrapText="1"/>
    </xf>
    <xf numFmtId="49" fontId="6" fillId="2" borderId="23" xfId="0" applyNumberFormat="1" applyFont="1" applyFill="1" applyBorder="1" applyAlignment="1" applyProtection="1">
      <alignment horizontal="left" vertical="top" wrapText="1"/>
      <protection locked="0"/>
    </xf>
    <xf numFmtId="49" fontId="6" fillId="2" borderId="22" xfId="0" applyNumberFormat="1" applyFont="1" applyFill="1" applyBorder="1" applyAlignment="1" applyProtection="1">
      <alignment horizontal="left" vertical="top" wrapText="1"/>
      <protection locked="0"/>
    </xf>
    <xf numFmtId="0" fontId="5" fillId="0" borderId="22" xfId="0" applyFont="1" applyBorder="1"/>
    <xf numFmtId="4" fontId="5" fillId="0" borderId="22" xfId="0" applyNumberFormat="1" applyFont="1" applyBorder="1"/>
    <xf numFmtId="0" fontId="5" fillId="6" borderId="25" xfId="0" applyFont="1" applyFill="1" applyBorder="1" applyAlignment="1">
      <alignment horizontal="center" vertical="top"/>
    </xf>
    <xf numFmtId="49" fontId="5" fillId="6" borderId="26" xfId="0" applyNumberFormat="1" applyFont="1" applyFill="1" applyBorder="1" applyAlignment="1">
      <alignment horizontal="left" vertical="top" wrapText="1"/>
    </xf>
    <xf numFmtId="0" fontId="5" fillId="0" borderId="18" xfId="0" applyFont="1" applyBorder="1"/>
    <xf numFmtId="3" fontId="5" fillId="6" borderId="26" xfId="0" applyNumberFormat="1" applyFont="1" applyFill="1" applyBorder="1" applyAlignment="1">
      <alignment horizontal="center" vertical="top" wrapText="1"/>
    </xf>
    <xf numFmtId="0" fontId="5" fillId="0" borderId="19" xfId="0" applyNumberFormat="1" applyFont="1" applyBorder="1" applyAlignment="1">
      <alignment horizontal="left" vertical="top" wrapText="1"/>
    </xf>
    <xf numFmtId="0" fontId="5" fillId="0" borderId="22" xfId="0" applyNumberFormat="1" applyFont="1" applyBorder="1" applyAlignment="1">
      <alignment horizontal="left" vertical="top" wrapText="1"/>
    </xf>
    <xf numFmtId="4" fontId="5" fillId="6" borderId="27" xfId="0" applyNumberFormat="1" applyFont="1" applyFill="1" applyBorder="1" applyAlignment="1">
      <alignment horizontal="center" vertical="top" wrapText="1"/>
    </xf>
    <xf numFmtId="4" fontId="5" fillId="6" borderId="28" xfId="0" applyNumberFormat="1" applyFont="1" applyFill="1" applyBorder="1" applyAlignment="1">
      <alignment horizontal="center" vertical="top" wrapText="1"/>
    </xf>
    <xf numFmtId="4" fontId="6" fillId="2" borderId="22" xfId="0" applyNumberFormat="1" applyFont="1" applyFill="1" applyBorder="1" applyAlignment="1" applyProtection="1">
      <alignment horizontal="center" vertical="top" wrapText="1"/>
      <protection locked="0"/>
    </xf>
    <xf numFmtId="1" fontId="5" fillId="0" borderId="22" xfId="0" applyNumberFormat="1" applyFont="1" applyBorder="1" applyAlignment="1">
      <alignment horizontal="center"/>
    </xf>
    <xf numFmtId="3" fontId="5" fillId="0" borderId="22" xfId="0" applyNumberFormat="1" applyFont="1" applyBorder="1" applyAlignment="1">
      <alignment horizontal="center"/>
    </xf>
    <xf numFmtId="0" fontId="4" fillId="0" borderId="0" xfId="0" applyFont="1"/>
    <xf numFmtId="0" fontId="5" fillId="6" borderId="22" xfId="0" applyFont="1" applyFill="1" applyBorder="1" applyAlignment="1">
      <alignment horizontal="center" vertical="top"/>
    </xf>
    <xf numFmtId="49" fontId="5" fillId="6" borderId="22" xfId="0" applyNumberFormat="1" applyFont="1" applyFill="1" applyBorder="1" applyAlignment="1">
      <alignment horizontal="left" vertical="top" wrapText="1"/>
    </xf>
    <xf numFmtId="3" fontId="5" fillId="6" borderId="22" xfId="0" applyNumberFormat="1" applyFont="1" applyFill="1" applyBorder="1" applyAlignment="1">
      <alignment horizontal="center" vertical="top" wrapText="1"/>
    </xf>
    <xf numFmtId="4" fontId="5" fillId="6" borderId="22" xfId="0" applyNumberFormat="1" applyFont="1" applyFill="1" applyBorder="1" applyAlignment="1">
      <alignment horizontal="center" vertical="top" wrapText="1"/>
    </xf>
    <xf numFmtId="0" fontId="5" fillId="0" borderId="29" xfId="0" applyFont="1" applyBorder="1"/>
    <xf numFmtId="0" fontId="5" fillId="6" borderId="29" xfId="0" applyFont="1" applyFill="1" applyBorder="1" applyAlignment="1">
      <alignment horizontal="center" vertical="top"/>
    </xf>
    <xf numFmtId="49" fontId="5" fillId="6" borderId="29" xfId="0" applyNumberFormat="1" applyFont="1" applyFill="1" applyBorder="1" applyAlignment="1">
      <alignment horizontal="left" vertical="top" wrapText="1"/>
    </xf>
    <xf numFmtId="0" fontId="5" fillId="0" borderId="29" xfId="0" applyNumberFormat="1" applyFont="1" applyBorder="1" applyAlignment="1">
      <alignment horizontal="left" vertical="top" wrapText="1"/>
    </xf>
    <xf numFmtId="3" fontId="5" fillId="6" borderId="29" xfId="0" applyNumberFormat="1" applyFont="1" applyFill="1" applyBorder="1" applyAlignment="1">
      <alignment horizontal="center" vertical="top" wrapText="1"/>
    </xf>
    <xf numFmtId="4" fontId="5" fillId="6" borderId="29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4" fontId="6" fillId="6" borderId="9" xfId="0" applyNumberFormat="1" applyFont="1" applyFill="1" applyBorder="1" applyAlignment="1" applyProtection="1">
      <alignment horizontal="center" vertical="top" wrapText="1"/>
    </xf>
    <xf numFmtId="4" fontId="5" fillId="6" borderId="9" xfId="0" applyNumberFormat="1" applyFont="1" applyFill="1" applyBorder="1" applyAlignment="1">
      <alignment horizontal="center" vertical="top" wrapText="1"/>
    </xf>
    <xf numFmtId="4" fontId="5" fillId="6" borderId="24" xfId="0" applyNumberFormat="1" applyFont="1" applyFill="1" applyBorder="1" applyAlignment="1">
      <alignment horizontal="center" vertical="top" wrapText="1"/>
    </xf>
    <xf numFmtId="4" fontId="5" fillId="0" borderId="22" xfId="0" applyNumberFormat="1" applyFont="1" applyBorder="1" applyAlignment="1">
      <alignment horizontal="center"/>
    </xf>
    <xf numFmtId="4" fontId="6" fillId="6" borderId="24" xfId="0" applyNumberFormat="1" applyFont="1" applyFill="1" applyBorder="1" applyAlignment="1" applyProtection="1">
      <alignment horizontal="center" vertical="top" wrapText="1"/>
    </xf>
    <xf numFmtId="4" fontId="6" fillId="6" borderId="22" xfId="0" applyNumberFormat="1" applyFont="1" applyFill="1" applyBorder="1" applyAlignment="1" applyProtection="1">
      <alignment horizontal="center" vertical="top" wrapText="1"/>
    </xf>
    <xf numFmtId="0" fontId="4" fillId="0" borderId="0" xfId="0" applyFont="1" applyFill="1"/>
    <xf numFmtId="0" fontId="5" fillId="0" borderId="22" xfId="0" applyFont="1" applyBorder="1" applyAlignment="1">
      <alignment horizontal="center" vertical="top"/>
    </xf>
    <xf numFmtId="0" fontId="5" fillId="0" borderId="22" xfId="0" applyNumberFormat="1" applyFont="1" applyBorder="1" applyAlignment="1">
      <alignment vertical="top"/>
    </xf>
    <xf numFmtId="0" fontId="5" fillId="0" borderId="22" xfId="0" applyFont="1" applyBorder="1" applyAlignment="1">
      <alignment horizontal="right" vertical="center"/>
    </xf>
    <xf numFmtId="4" fontId="5" fillId="6" borderId="0" xfId="0" applyNumberFormat="1" applyFont="1" applyFill="1" applyBorder="1" applyAlignment="1">
      <alignment horizontal="center" vertical="top" wrapText="1"/>
    </xf>
    <xf numFmtId="0" fontId="5" fillId="0" borderId="21" xfId="0" applyFont="1" applyBorder="1"/>
    <xf numFmtId="0" fontId="5" fillId="2" borderId="22" xfId="0" applyNumberFormat="1" applyFont="1" applyFill="1" applyBorder="1" applyAlignment="1">
      <alignment horizontal="left" vertical="top" wrapText="1"/>
    </xf>
    <xf numFmtId="164" fontId="5" fillId="0" borderId="22" xfId="0" applyNumberFormat="1" applyFont="1" applyBorder="1" applyAlignment="1">
      <alignment horizontal="center"/>
    </xf>
    <xf numFmtId="1" fontId="5" fillId="0" borderId="30" xfId="0" applyNumberFormat="1" applyFont="1" applyBorder="1" applyAlignment="1">
      <alignment horizontal="center" vertical="top"/>
    </xf>
    <xf numFmtId="1" fontId="5" fillId="0" borderId="22" xfId="0" applyNumberFormat="1" applyFont="1" applyBorder="1" applyAlignment="1">
      <alignment horizontal="center" vertical="top"/>
    </xf>
    <xf numFmtId="1" fontId="5" fillId="0" borderId="33" xfId="0" applyNumberFormat="1" applyFont="1" applyBorder="1" applyAlignment="1">
      <alignment horizontal="center"/>
    </xf>
    <xf numFmtId="4" fontId="5" fillId="0" borderId="33" xfId="0" applyNumberFormat="1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0" xfId="0" applyFont="1" applyBorder="1"/>
    <xf numFmtId="1" fontId="5" fillId="0" borderId="0" xfId="0" applyNumberFormat="1" applyFont="1" applyAlignment="1">
      <alignment horizontal="center"/>
    </xf>
    <xf numFmtId="1" fontId="5" fillId="0" borderId="0" xfId="0" applyNumberFormat="1" applyFont="1" applyBorder="1" applyAlignment="1">
      <alignment horizontal="center" vertical="top" wrapText="1"/>
    </xf>
    <xf numFmtId="2" fontId="6" fillId="9" borderId="4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" fontId="8" fillId="4" borderId="6" xfId="0" applyNumberFormat="1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14" fillId="8" borderId="22" xfId="0" applyNumberFormat="1" applyFont="1" applyFill="1" applyBorder="1" applyAlignment="1">
      <alignment horizontal="left" vertical="top"/>
    </xf>
    <xf numFmtId="1" fontId="15" fillId="0" borderId="30" xfId="2" applyNumberFormat="1" applyFont="1" applyBorder="1" applyAlignment="1">
      <alignment horizontal="center" vertical="top"/>
    </xf>
    <xf numFmtId="0" fontId="15" fillId="0" borderId="19" xfId="2" applyNumberFormat="1" applyFont="1" applyBorder="1" applyAlignment="1">
      <alignment horizontal="left" vertical="top" wrapText="1"/>
    </xf>
    <xf numFmtId="0" fontId="15" fillId="0" borderId="19" xfId="2" applyNumberFormat="1" applyFont="1" applyBorder="1" applyAlignment="1">
      <alignment horizontal="right" vertical="top"/>
    </xf>
    <xf numFmtId="4" fontId="15" fillId="0" borderId="18" xfId="2" applyNumberFormat="1" applyFont="1" applyBorder="1" applyAlignment="1">
      <alignment horizontal="right" vertical="top"/>
    </xf>
    <xf numFmtId="0" fontId="15" fillId="7" borderId="0" xfId="0" applyFont="1" applyFill="1"/>
    <xf numFmtId="0" fontId="15" fillId="0" borderId="19" xfId="3" applyNumberFormat="1" applyFont="1" applyBorder="1" applyAlignment="1">
      <alignment horizontal="left" vertical="top" wrapText="1"/>
    </xf>
    <xf numFmtId="0" fontId="15" fillId="0" borderId="19" xfId="3" applyNumberFormat="1" applyFont="1" applyBorder="1" applyAlignment="1">
      <alignment horizontal="right" vertical="top"/>
    </xf>
    <xf numFmtId="4" fontId="15" fillId="0" borderId="18" xfId="3" applyNumberFormat="1" applyFont="1" applyBorder="1" applyAlignment="1">
      <alignment horizontal="right" vertical="top"/>
    </xf>
    <xf numFmtId="0" fontId="15" fillId="0" borderId="22" xfId="2" applyNumberFormat="1" applyFont="1" applyBorder="1" applyAlignment="1">
      <alignment horizontal="left" vertical="top" wrapText="1"/>
    </xf>
    <xf numFmtId="0" fontId="15" fillId="0" borderId="22" xfId="3" applyNumberFormat="1" applyFont="1" applyBorder="1" applyAlignment="1">
      <alignment horizontal="left" vertical="top" wrapText="1"/>
    </xf>
    <xf numFmtId="0" fontId="15" fillId="0" borderId="22" xfId="3" applyNumberFormat="1" applyFont="1" applyBorder="1" applyAlignment="1">
      <alignment horizontal="right" vertical="top"/>
    </xf>
    <xf numFmtId="4" fontId="15" fillId="0" borderId="22" xfId="3" applyNumberFormat="1" applyFont="1" applyBorder="1" applyAlignment="1">
      <alignment horizontal="right" vertical="top"/>
    </xf>
    <xf numFmtId="0" fontId="15" fillId="0" borderId="29" xfId="1" applyNumberFormat="1" applyFont="1" applyBorder="1" applyAlignment="1">
      <alignment vertical="top" wrapText="1"/>
    </xf>
    <xf numFmtId="0" fontId="15" fillId="0" borderId="29" xfId="1" applyNumberFormat="1" applyFont="1" applyBorder="1" applyAlignment="1">
      <alignment vertical="top"/>
    </xf>
    <xf numFmtId="4" fontId="15" fillId="0" borderId="29" xfId="1" applyNumberFormat="1" applyFont="1" applyBorder="1" applyAlignment="1">
      <alignment vertical="top"/>
    </xf>
    <xf numFmtId="1" fontId="15" fillId="0" borderId="29" xfId="1" applyNumberFormat="1" applyFont="1" applyBorder="1" applyAlignment="1">
      <alignment horizontal="center" vertical="top"/>
    </xf>
    <xf numFmtId="4" fontId="8" fillId="4" borderId="22" xfId="0" applyNumberFormat="1" applyFont="1" applyFill="1" applyBorder="1" applyAlignment="1">
      <alignment horizontal="center" vertical="center" wrapText="1"/>
    </xf>
    <xf numFmtId="4" fontId="10" fillId="4" borderId="22" xfId="0" applyNumberFormat="1" applyFont="1" applyFill="1" applyBorder="1" applyAlignment="1" applyProtection="1">
      <alignment vertical="center" wrapText="1"/>
    </xf>
    <xf numFmtId="9" fontId="6" fillId="2" borderId="22" xfId="0" applyNumberFormat="1" applyFont="1" applyFill="1" applyBorder="1" applyAlignment="1" applyProtection="1">
      <alignment horizontal="center" vertical="top" wrapText="1"/>
    </xf>
    <xf numFmtId="4" fontId="5" fillId="4" borderId="22" xfId="0" applyNumberFormat="1" applyFont="1" applyFill="1" applyBorder="1" applyAlignment="1">
      <alignment horizontal="center" vertical="top" wrapText="1"/>
    </xf>
    <xf numFmtId="4" fontId="6" fillId="4" borderId="22" xfId="0" applyNumberFormat="1" applyFont="1" applyFill="1" applyBorder="1" applyAlignment="1" applyProtection="1">
      <alignment vertical="top" wrapText="1"/>
    </xf>
    <xf numFmtId="1" fontId="15" fillId="0" borderId="18" xfId="2" applyNumberFormat="1" applyFont="1" applyBorder="1" applyAlignment="1">
      <alignment horizontal="center" vertical="top"/>
    </xf>
    <xf numFmtId="1" fontId="15" fillId="0" borderId="18" xfId="3" applyNumberFormat="1" applyFont="1" applyBorder="1" applyAlignment="1">
      <alignment horizontal="center" vertical="top"/>
    </xf>
    <xf numFmtId="1" fontId="15" fillId="0" borderId="22" xfId="3" applyNumberFormat="1" applyFont="1" applyBorder="1" applyAlignment="1">
      <alignment horizontal="center" vertical="top"/>
    </xf>
    <xf numFmtId="0" fontId="16" fillId="0" borderId="0" xfId="0" applyFont="1" applyAlignment="1">
      <alignment horizontal="center"/>
    </xf>
    <xf numFmtId="0" fontId="7" fillId="0" borderId="20" xfId="0" applyNumberFormat="1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justify"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3" fillId="10" borderId="34" xfId="0" applyNumberFormat="1" applyFont="1" applyFill="1" applyBorder="1" applyAlignment="1">
      <alignment horizontal="center" vertical="center" wrapText="1"/>
    </xf>
    <xf numFmtId="0" fontId="13" fillId="10" borderId="0" xfId="0" applyNumberFormat="1" applyFont="1" applyFill="1" applyBorder="1" applyAlignment="1">
      <alignment horizontal="center" vertical="center" wrapText="1"/>
    </xf>
    <xf numFmtId="0" fontId="3" fillId="7" borderId="31" xfId="0" applyNumberFormat="1" applyFont="1" applyFill="1" applyBorder="1" applyAlignment="1">
      <alignment horizontal="center" vertical="center" wrapText="1"/>
    </xf>
    <xf numFmtId="0" fontId="3" fillId="7" borderId="32" xfId="0" applyNumberFormat="1" applyFont="1" applyFill="1" applyBorder="1" applyAlignment="1">
      <alignment horizontal="center" vertical="center" wrapText="1"/>
    </xf>
    <xf numFmtId="0" fontId="3" fillId="7" borderId="29" xfId="0" applyNumberFormat="1" applyFont="1" applyFill="1" applyBorder="1" applyAlignment="1">
      <alignment horizontal="center" vertical="center" wrapText="1"/>
    </xf>
    <xf numFmtId="0" fontId="3" fillId="7" borderId="21" xfId="0" applyNumberFormat="1" applyFont="1" applyFill="1" applyBorder="1" applyAlignment="1">
      <alignment horizontal="center" vertical="center" wrapText="1"/>
    </xf>
    <xf numFmtId="0" fontId="13" fillId="7" borderId="31" xfId="0" applyNumberFormat="1" applyFont="1" applyFill="1" applyBorder="1" applyAlignment="1">
      <alignment horizontal="center" vertical="center" wrapText="1"/>
    </xf>
    <xf numFmtId="0" fontId="13" fillId="7" borderId="32" xfId="0" applyNumberFormat="1" applyFont="1" applyFill="1" applyBorder="1" applyAlignment="1">
      <alignment horizontal="center" vertical="center" wrapText="1"/>
    </xf>
    <xf numFmtId="0" fontId="13" fillId="7" borderId="29" xfId="0" applyNumberFormat="1" applyFont="1" applyFill="1" applyBorder="1" applyAlignment="1">
      <alignment horizontal="center" vertical="center" wrapText="1"/>
    </xf>
    <xf numFmtId="0" fontId="13" fillId="7" borderId="21" xfId="0" applyNumberFormat="1" applyFont="1" applyFill="1" applyBorder="1" applyAlignment="1">
      <alignment horizontal="center" vertical="center" wrapText="1"/>
    </xf>
    <xf numFmtId="0" fontId="8" fillId="10" borderId="0" xfId="0" applyFont="1" applyFill="1" applyAlignment="1">
      <alignment horizontal="center"/>
    </xf>
    <xf numFmtId="4" fontId="10" fillId="4" borderId="22" xfId="0" applyNumberFormat="1" applyFont="1" applyFill="1" applyBorder="1" applyAlignment="1" applyProtection="1">
      <alignment horizontal="right" vertical="center" wrapText="1"/>
    </xf>
    <xf numFmtId="4" fontId="6" fillId="4" borderId="22" xfId="0" applyNumberFormat="1" applyFont="1" applyFill="1" applyBorder="1" applyAlignment="1" applyProtection="1">
      <alignment horizontal="right" vertical="top" wrapText="1"/>
    </xf>
    <xf numFmtId="0" fontId="5" fillId="0" borderId="22" xfId="0" applyFont="1" applyBorder="1" applyAlignment="1">
      <alignment horizontal="center"/>
    </xf>
  </cellXfs>
  <cellStyles count="4">
    <cellStyle name="Обычный" xfId="0" builtinId="0"/>
    <cellStyle name="Обычный_Лист2" xfId="2"/>
    <cellStyle name="Обычный_Лист3" xfId="3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3"/>
  <sheetViews>
    <sheetView tabSelected="1" topLeftCell="B1" zoomScaleNormal="100" workbookViewId="0">
      <selection activeCell="B1" sqref="B1:R1"/>
    </sheetView>
  </sheetViews>
  <sheetFormatPr defaultRowHeight="15" x14ac:dyDescent="0.25"/>
  <cols>
    <col min="1" max="1" width="4.5703125" customWidth="1"/>
    <col min="2" max="2" width="6.42578125" style="8" customWidth="1"/>
    <col min="3" max="3" width="31.85546875" style="8" customWidth="1"/>
    <col min="4" max="4" width="27.42578125" style="8" customWidth="1"/>
    <col min="5" max="5" width="7.140625" style="8" customWidth="1"/>
    <col min="6" max="6" width="11.42578125" style="8" customWidth="1"/>
    <col min="7" max="7" width="16.140625" style="57" customWidth="1"/>
    <col min="8" max="8" width="22.85546875" style="3" customWidth="1"/>
    <col min="9" max="10" width="9.140625" style="8"/>
    <col min="11" max="12" width="27.140625" style="8" customWidth="1"/>
    <col min="13" max="13" width="21.28515625" style="8" customWidth="1"/>
    <col min="14" max="14" width="7.28515625" style="8" customWidth="1"/>
    <col min="15" max="15" width="15" style="8" customWidth="1"/>
    <col min="16" max="16" width="13.85546875" style="8" customWidth="1"/>
    <col min="17" max="17" width="8.7109375" style="3" customWidth="1"/>
    <col min="18" max="18" width="22.7109375" style="8" customWidth="1"/>
  </cols>
  <sheetData>
    <row r="1" spans="1:28" ht="34.5" customHeight="1" x14ac:dyDescent="0.25">
      <c r="B1" s="98" t="s">
        <v>83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5.75" thickBot="1" x14ac:dyDescent="0.3">
      <c r="B2" s="4"/>
      <c r="C2" s="4"/>
      <c r="D2" s="4"/>
      <c r="E2" s="4"/>
      <c r="F2" s="4"/>
      <c r="G2" s="5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30" customHeight="1" thickBot="1" x14ac:dyDescent="0.3">
      <c r="B3" s="95" t="s">
        <v>79</v>
      </c>
      <c r="C3" s="96"/>
      <c r="D3" s="96"/>
      <c r="E3" s="96"/>
      <c r="F3" s="99"/>
      <c r="G3" s="59">
        <f>H89</f>
        <v>13706112.93</v>
      </c>
      <c r="H3" s="60" t="s">
        <v>2</v>
      </c>
      <c r="I3" s="4"/>
      <c r="J3" s="4"/>
      <c r="K3" s="4"/>
      <c r="L3" s="4"/>
      <c r="M3" s="4"/>
      <c r="N3" s="4"/>
      <c r="O3" s="4"/>
      <c r="P3" s="4"/>
      <c r="Q3" s="4"/>
      <c r="R3" s="4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28.5" customHeight="1" x14ac:dyDescent="0.25">
      <c r="B4" s="100" t="s">
        <v>82</v>
      </c>
      <c r="C4" s="100"/>
      <c r="D4" s="100"/>
      <c r="E4" s="100"/>
      <c r="F4" s="100"/>
      <c r="G4" s="100"/>
      <c r="H4" s="100"/>
      <c r="I4" s="4"/>
      <c r="J4" s="4"/>
      <c r="K4" s="4"/>
      <c r="L4" s="4"/>
      <c r="M4" s="4"/>
      <c r="N4" s="4"/>
      <c r="O4" s="4"/>
      <c r="P4" s="4"/>
      <c r="Q4" s="4"/>
      <c r="R4" s="4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4.25" customHeight="1" x14ac:dyDescent="0.25">
      <c r="B5" s="4"/>
      <c r="C5" s="4"/>
      <c r="D5" s="4"/>
      <c r="E5" s="4"/>
      <c r="F5" s="4"/>
      <c r="G5" s="58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5.75" thickBot="1" x14ac:dyDescent="0.3">
      <c r="B6" s="4"/>
      <c r="C6" s="4"/>
      <c r="D6" s="4"/>
      <c r="E6" s="4"/>
      <c r="F6" s="4"/>
      <c r="G6" s="58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32.25" customHeight="1" thickBot="1" x14ac:dyDescent="0.3">
      <c r="A7" s="8"/>
      <c r="B7" s="101" t="s">
        <v>9</v>
      </c>
      <c r="C7" s="99"/>
      <c r="D7" s="99"/>
      <c r="E7" s="102"/>
      <c r="F7" s="102"/>
      <c r="G7" s="103"/>
      <c r="H7" s="104"/>
      <c r="I7" s="61"/>
      <c r="J7" s="95" t="s">
        <v>3</v>
      </c>
      <c r="K7" s="96"/>
      <c r="L7" s="96"/>
      <c r="M7" s="96"/>
      <c r="N7" s="96"/>
      <c r="O7" s="96"/>
      <c r="P7" s="96"/>
      <c r="Q7" s="96"/>
      <c r="R7" s="97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47.75" x14ac:dyDescent="0.25">
      <c r="A8" s="8"/>
      <c r="B8" s="62" t="s">
        <v>4</v>
      </c>
      <c r="C8" s="63" t="s">
        <v>0</v>
      </c>
      <c r="D8" s="63" t="s">
        <v>50</v>
      </c>
      <c r="E8" s="63" t="s">
        <v>6</v>
      </c>
      <c r="F8" s="64" t="s">
        <v>7</v>
      </c>
      <c r="G8" s="65" t="s">
        <v>5</v>
      </c>
      <c r="H8" s="66" t="s">
        <v>8</v>
      </c>
      <c r="I8" s="4"/>
      <c r="J8" s="62" t="s">
        <v>4</v>
      </c>
      <c r="K8" s="63" t="s">
        <v>1</v>
      </c>
      <c r="L8" s="63" t="s">
        <v>50</v>
      </c>
      <c r="M8" s="64" t="s">
        <v>80</v>
      </c>
      <c r="N8" s="63" t="s">
        <v>6</v>
      </c>
      <c r="O8" s="64" t="s">
        <v>7</v>
      </c>
      <c r="P8" s="64" t="s">
        <v>10</v>
      </c>
      <c r="Q8" s="64" t="s">
        <v>5</v>
      </c>
      <c r="R8" s="66" t="s">
        <v>11</v>
      </c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s="43" customFormat="1" ht="17.25" customHeight="1" x14ac:dyDescent="0.25">
      <c r="B9" s="105" t="s">
        <v>18</v>
      </c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</row>
    <row r="10" spans="1:28" s="8" customFormat="1" x14ac:dyDescent="0.25">
      <c r="A10" s="3"/>
      <c r="B10" s="44">
        <v>1</v>
      </c>
      <c r="C10" s="19" t="s">
        <v>22</v>
      </c>
      <c r="D10" s="19" t="s">
        <v>23</v>
      </c>
      <c r="E10" s="45" t="s">
        <v>78</v>
      </c>
      <c r="F10" s="46">
        <v>18424.63</v>
      </c>
      <c r="G10" s="52">
        <v>4</v>
      </c>
      <c r="H10" s="37">
        <f>F10*G10</f>
        <v>73698.52</v>
      </c>
      <c r="I10" s="4"/>
      <c r="J10" s="5">
        <f>B10</f>
        <v>1</v>
      </c>
      <c r="K10" s="6" t="str">
        <f>C10</f>
        <v xml:space="preserve">Автошина </v>
      </c>
      <c r="L10" s="18" t="str">
        <f>D10</f>
        <v>15.5-38 Ф-2А 8 сл</v>
      </c>
      <c r="M10" s="10"/>
      <c r="N10" s="7" t="str">
        <f>E10</f>
        <v>к-т</v>
      </c>
      <c r="O10" s="20">
        <f>F10</f>
        <v>18424.63</v>
      </c>
      <c r="P10" s="22"/>
      <c r="Q10" s="9">
        <f>G10</f>
        <v>4</v>
      </c>
      <c r="R10" s="38">
        <f>P10*Q10</f>
        <v>0</v>
      </c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s="8" customFormat="1" ht="30" x14ac:dyDescent="0.25">
      <c r="A11" s="3"/>
      <c r="B11" s="44">
        <v>2</v>
      </c>
      <c r="C11" s="19" t="s">
        <v>24</v>
      </c>
      <c r="D11" s="19" t="s">
        <v>25</v>
      </c>
      <c r="E11" s="45" t="s">
        <v>78</v>
      </c>
      <c r="F11" s="46">
        <v>7896.92</v>
      </c>
      <c r="G11" s="52">
        <v>6</v>
      </c>
      <c r="H11" s="37">
        <f t="shared" ref="H11:H34" si="0">F11*G11</f>
        <v>47381.520000000004</v>
      </c>
      <c r="I11" s="4"/>
      <c r="J11" s="5">
        <f t="shared" ref="J11:J16" si="1">B11</f>
        <v>2</v>
      </c>
      <c r="K11" s="6" t="str">
        <f t="shared" ref="K11:K34" si="2">C11</f>
        <v xml:space="preserve">Автошина  </v>
      </c>
      <c r="L11" s="18" t="str">
        <f t="shared" ref="L11:L34" si="3">D11</f>
        <v>240Р508 (8,25Р20) О-79 12 сл</v>
      </c>
      <c r="M11" s="11"/>
      <c r="N11" s="9" t="str">
        <f t="shared" ref="N11:N34" si="4">E11</f>
        <v>к-т</v>
      </c>
      <c r="O11" s="20">
        <f t="shared" ref="O11:O34" si="5">F11</f>
        <v>7896.92</v>
      </c>
      <c r="P11" s="22"/>
      <c r="Q11" s="9">
        <f t="shared" ref="Q11:Q34" si="6">G11</f>
        <v>6</v>
      </c>
      <c r="R11" s="38">
        <f t="shared" ref="R11:R33" si="7">P11*Q11</f>
        <v>0</v>
      </c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s="8" customFormat="1" ht="30" x14ac:dyDescent="0.25">
      <c r="A12" s="3"/>
      <c r="B12" s="44">
        <v>3</v>
      </c>
      <c r="C12" s="19" t="s">
        <v>22</v>
      </c>
      <c r="D12" s="19" t="s">
        <v>26</v>
      </c>
      <c r="E12" s="45" t="s">
        <v>78</v>
      </c>
      <c r="F12" s="46">
        <v>22373.11</v>
      </c>
      <c r="G12" s="52">
        <v>2</v>
      </c>
      <c r="H12" s="37">
        <f t="shared" si="0"/>
        <v>44746.22</v>
      </c>
      <c r="I12" s="4"/>
      <c r="J12" s="5">
        <f t="shared" si="1"/>
        <v>3</v>
      </c>
      <c r="K12" s="6" t="str">
        <f t="shared" si="2"/>
        <v xml:space="preserve">Автошина </v>
      </c>
      <c r="L12" s="18" t="str">
        <f t="shared" si="3"/>
        <v>1200-500х508 ИД-П284 16 сл</v>
      </c>
      <c r="M12" s="11"/>
      <c r="N12" s="9" t="str">
        <f t="shared" si="4"/>
        <v>к-т</v>
      </c>
      <c r="O12" s="20">
        <f t="shared" si="5"/>
        <v>22373.11</v>
      </c>
      <c r="P12" s="22"/>
      <c r="Q12" s="9">
        <f t="shared" si="6"/>
        <v>2</v>
      </c>
      <c r="R12" s="38">
        <f t="shared" si="7"/>
        <v>0</v>
      </c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s="8" customFormat="1" ht="15" customHeight="1" x14ac:dyDescent="0.25">
      <c r="A13" s="3"/>
      <c r="B13" s="44">
        <v>4</v>
      </c>
      <c r="C13" s="49" t="s">
        <v>22</v>
      </c>
      <c r="D13" s="49" t="s">
        <v>27</v>
      </c>
      <c r="E13" s="45" t="s">
        <v>78</v>
      </c>
      <c r="F13" s="46">
        <v>19741.18</v>
      </c>
      <c r="G13" s="52">
        <v>2</v>
      </c>
      <c r="H13" s="37">
        <f t="shared" si="0"/>
        <v>39482.36</v>
      </c>
      <c r="I13" s="4"/>
      <c r="J13" s="5">
        <f t="shared" si="1"/>
        <v>4</v>
      </c>
      <c r="K13" s="6" t="str">
        <f t="shared" si="2"/>
        <v xml:space="preserve">Автошина </v>
      </c>
      <c r="L13" s="18" t="str">
        <f t="shared" si="3"/>
        <v>1220-400*533 И-П184 10 сл</v>
      </c>
      <c r="M13" s="11"/>
      <c r="N13" s="9" t="str">
        <f t="shared" si="4"/>
        <v>к-т</v>
      </c>
      <c r="O13" s="20">
        <f t="shared" si="5"/>
        <v>19741.18</v>
      </c>
      <c r="P13" s="22"/>
      <c r="Q13" s="9">
        <f t="shared" si="6"/>
        <v>2</v>
      </c>
      <c r="R13" s="38">
        <f t="shared" si="7"/>
        <v>0</v>
      </c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s="8" customFormat="1" ht="15" customHeight="1" x14ac:dyDescent="0.25">
      <c r="A14" s="3"/>
      <c r="B14" s="44">
        <v>5</v>
      </c>
      <c r="C14" s="49" t="s">
        <v>22</v>
      </c>
      <c r="D14" s="49" t="s">
        <v>28</v>
      </c>
      <c r="E14" s="45" t="s">
        <v>12</v>
      </c>
      <c r="F14" s="46">
        <v>3644.39</v>
      </c>
      <c r="G14" s="52">
        <v>12</v>
      </c>
      <c r="H14" s="37">
        <f t="shared" si="0"/>
        <v>43732.68</v>
      </c>
      <c r="I14" s="4"/>
      <c r="J14" s="5">
        <f t="shared" si="1"/>
        <v>5</v>
      </c>
      <c r="K14" s="6" t="str">
        <f t="shared" si="2"/>
        <v xml:space="preserve">Автошина </v>
      </c>
      <c r="L14" s="18" t="str">
        <f t="shared" si="3"/>
        <v>185/75R16C Кама 301 104/102 L всесез б/к</v>
      </c>
      <c r="M14" s="11"/>
      <c r="N14" s="9" t="str">
        <f t="shared" si="4"/>
        <v>шт</v>
      </c>
      <c r="O14" s="20">
        <f t="shared" si="5"/>
        <v>3644.39</v>
      </c>
      <c r="P14" s="22"/>
      <c r="Q14" s="9">
        <f t="shared" si="6"/>
        <v>12</v>
      </c>
      <c r="R14" s="38">
        <f t="shared" si="7"/>
        <v>0</v>
      </c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s="8" customFormat="1" ht="45" x14ac:dyDescent="0.25">
      <c r="A15" s="3"/>
      <c r="B15" s="44">
        <v>6</v>
      </c>
      <c r="C15" s="49" t="s">
        <v>22</v>
      </c>
      <c r="D15" s="49" t="s">
        <v>29</v>
      </c>
      <c r="E15" s="45" t="s">
        <v>12</v>
      </c>
      <c r="F15" s="46">
        <v>2329.0500000000002</v>
      </c>
      <c r="G15" s="52">
        <v>4</v>
      </c>
      <c r="H15" s="37">
        <f t="shared" si="0"/>
        <v>9316.2000000000007</v>
      </c>
      <c r="I15" s="4"/>
      <c r="J15" s="5">
        <f t="shared" si="1"/>
        <v>6</v>
      </c>
      <c r="K15" s="6" t="str">
        <f t="shared" si="2"/>
        <v xml:space="preserve">Автошина </v>
      </c>
      <c r="L15" s="18" t="str">
        <f t="shared" si="3"/>
        <v>205/65R15 CORDIANT WINTER DRIVE, PW-1 94T Б/К</v>
      </c>
      <c r="M15" s="11"/>
      <c r="N15" s="9" t="str">
        <f t="shared" si="4"/>
        <v>шт</v>
      </c>
      <c r="O15" s="20">
        <f t="shared" si="5"/>
        <v>2329.0500000000002</v>
      </c>
      <c r="P15" s="22"/>
      <c r="Q15" s="9">
        <f t="shared" si="6"/>
        <v>4</v>
      </c>
      <c r="R15" s="38">
        <f t="shared" si="7"/>
        <v>0</v>
      </c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s="8" customFormat="1" ht="28.5" customHeight="1" x14ac:dyDescent="0.25">
      <c r="A16" s="3"/>
      <c r="B16" s="44">
        <v>7</v>
      </c>
      <c r="C16" s="49" t="s">
        <v>22</v>
      </c>
      <c r="D16" s="49" t="s">
        <v>30</v>
      </c>
      <c r="E16" s="45" t="s">
        <v>78</v>
      </c>
      <c r="F16" s="46">
        <v>2847.18</v>
      </c>
      <c r="G16" s="52">
        <v>4</v>
      </c>
      <c r="H16" s="37">
        <f t="shared" si="0"/>
        <v>11388.72</v>
      </c>
      <c r="I16" s="4"/>
      <c r="J16" s="5">
        <f t="shared" si="1"/>
        <v>7</v>
      </c>
      <c r="K16" s="6" t="str">
        <f t="shared" si="2"/>
        <v xml:space="preserve">Автошина </v>
      </c>
      <c r="L16" s="18" t="str">
        <f t="shared" si="3"/>
        <v>205/70R14 VS-1  95S всесез</v>
      </c>
      <c r="M16" s="11"/>
      <c r="N16" s="9" t="str">
        <f t="shared" si="4"/>
        <v>к-т</v>
      </c>
      <c r="O16" s="20">
        <f t="shared" si="5"/>
        <v>2847.18</v>
      </c>
      <c r="P16" s="22"/>
      <c r="Q16" s="9">
        <f t="shared" si="6"/>
        <v>4</v>
      </c>
      <c r="R16" s="38">
        <f t="shared" si="7"/>
        <v>0</v>
      </c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5" customHeight="1" x14ac:dyDescent="0.25">
      <c r="A17" s="8"/>
      <c r="B17" s="44">
        <v>8</v>
      </c>
      <c r="C17" s="49" t="s">
        <v>22</v>
      </c>
      <c r="D17" s="49" t="s">
        <v>31</v>
      </c>
      <c r="E17" s="45" t="s">
        <v>12</v>
      </c>
      <c r="F17" s="46">
        <v>4704.67</v>
      </c>
      <c r="G17" s="52">
        <v>4</v>
      </c>
      <c r="H17" s="37">
        <f t="shared" si="0"/>
        <v>18818.68</v>
      </c>
      <c r="J17" s="5">
        <f t="shared" ref="J17:J34" si="8">B17</f>
        <v>8</v>
      </c>
      <c r="K17" s="6" t="str">
        <f t="shared" si="2"/>
        <v xml:space="preserve">Автошина </v>
      </c>
      <c r="L17" s="18" t="str">
        <f t="shared" si="3"/>
        <v>205/70R15 CORDIANT ALL TERRAIN ОА-1 100Н б/к</v>
      </c>
      <c r="M17" s="12"/>
      <c r="N17" s="9" t="str">
        <f t="shared" si="4"/>
        <v>шт</v>
      </c>
      <c r="O17" s="20">
        <f t="shared" si="5"/>
        <v>4704.67</v>
      </c>
      <c r="P17" s="12"/>
      <c r="Q17" s="9">
        <f t="shared" si="6"/>
        <v>4</v>
      </c>
      <c r="R17" s="38">
        <f t="shared" si="7"/>
        <v>0</v>
      </c>
      <c r="AB17" s="1"/>
    </row>
    <row r="18" spans="1:28" x14ac:dyDescent="0.25">
      <c r="A18" s="8"/>
      <c r="B18" s="44">
        <v>9</v>
      </c>
      <c r="C18" s="49" t="s">
        <v>22</v>
      </c>
      <c r="D18" s="49" t="s">
        <v>32</v>
      </c>
      <c r="E18" s="45" t="s">
        <v>78</v>
      </c>
      <c r="F18" s="46">
        <v>4630.6400000000003</v>
      </c>
      <c r="G18" s="52">
        <v>206</v>
      </c>
      <c r="H18" s="37">
        <f t="shared" si="0"/>
        <v>953911.84000000008</v>
      </c>
      <c r="J18" s="5">
        <f t="shared" si="8"/>
        <v>9</v>
      </c>
      <c r="K18" s="6" t="str">
        <f t="shared" si="2"/>
        <v xml:space="preserve">Автошина </v>
      </c>
      <c r="L18" s="18" t="str">
        <f t="shared" si="3"/>
        <v>225/75Р16 КАМА 219</v>
      </c>
      <c r="M18" s="12"/>
      <c r="N18" s="9" t="str">
        <f t="shared" si="4"/>
        <v>к-т</v>
      </c>
      <c r="O18" s="20">
        <f t="shared" si="5"/>
        <v>4630.6400000000003</v>
      </c>
      <c r="P18" s="12"/>
      <c r="Q18" s="9">
        <f t="shared" si="6"/>
        <v>206</v>
      </c>
      <c r="R18" s="38">
        <f t="shared" si="7"/>
        <v>0</v>
      </c>
    </row>
    <row r="19" spans="1:28" ht="15" customHeight="1" x14ac:dyDescent="0.25">
      <c r="A19" s="8"/>
      <c r="B19" s="44">
        <v>10</v>
      </c>
      <c r="C19" s="49" t="s">
        <v>33</v>
      </c>
      <c r="D19" s="49" t="s">
        <v>34</v>
      </c>
      <c r="E19" s="45" t="s">
        <v>78</v>
      </c>
      <c r="F19" s="46">
        <v>4555.4799999999996</v>
      </c>
      <c r="G19" s="52">
        <v>5</v>
      </c>
      <c r="H19" s="37">
        <f t="shared" si="0"/>
        <v>22777.399999999998</v>
      </c>
      <c r="J19" s="5">
        <f t="shared" si="8"/>
        <v>10</v>
      </c>
      <c r="K19" s="6" t="str">
        <f t="shared" si="2"/>
        <v>Автошина</v>
      </c>
      <c r="L19" s="18" t="str">
        <f t="shared" si="3"/>
        <v>235/70R16 КАМА-221</v>
      </c>
      <c r="M19" s="12"/>
      <c r="N19" s="9" t="str">
        <f t="shared" si="4"/>
        <v>к-т</v>
      </c>
      <c r="O19" s="20">
        <f t="shared" si="5"/>
        <v>4555.4799999999996</v>
      </c>
      <c r="P19" s="12"/>
      <c r="Q19" s="9">
        <f t="shared" si="6"/>
        <v>5</v>
      </c>
      <c r="R19" s="38">
        <f t="shared" si="7"/>
        <v>0</v>
      </c>
    </row>
    <row r="20" spans="1:28" ht="15" customHeight="1" x14ac:dyDescent="0.25">
      <c r="A20" s="8"/>
      <c r="B20" s="44">
        <v>11</v>
      </c>
      <c r="C20" s="49" t="s">
        <v>22</v>
      </c>
      <c r="D20" s="49" t="s">
        <v>35</v>
      </c>
      <c r="E20" s="45" t="s">
        <v>78</v>
      </c>
      <c r="F20" s="46">
        <v>4606.7299999999996</v>
      </c>
      <c r="G20" s="52">
        <v>47</v>
      </c>
      <c r="H20" s="37">
        <f t="shared" si="0"/>
        <v>216516.30999999997</v>
      </c>
      <c r="J20" s="5">
        <f t="shared" si="8"/>
        <v>11</v>
      </c>
      <c r="K20" s="6" t="str">
        <f t="shared" si="2"/>
        <v xml:space="preserve">Автошина </v>
      </c>
      <c r="L20" s="18" t="str">
        <f t="shared" si="3"/>
        <v>235/75Р15 И-520 Пилигримм</v>
      </c>
      <c r="M20" s="12"/>
      <c r="N20" s="9" t="str">
        <f t="shared" si="4"/>
        <v>к-т</v>
      </c>
      <c r="O20" s="20">
        <f t="shared" si="5"/>
        <v>4606.7299999999996</v>
      </c>
      <c r="P20" s="12"/>
      <c r="Q20" s="9">
        <f t="shared" si="6"/>
        <v>47</v>
      </c>
      <c r="R20" s="38">
        <f t="shared" si="7"/>
        <v>0</v>
      </c>
    </row>
    <row r="21" spans="1:28" ht="15" customHeight="1" x14ac:dyDescent="0.25">
      <c r="A21" s="8"/>
      <c r="B21" s="44">
        <v>12</v>
      </c>
      <c r="C21" s="49" t="s">
        <v>33</v>
      </c>
      <c r="D21" s="49" t="s">
        <v>36</v>
      </c>
      <c r="E21" s="45" t="s">
        <v>78</v>
      </c>
      <c r="F21" s="46">
        <v>7896.92</v>
      </c>
      <c r="G21" s="52">
        <v>6</v>
      </c>
      <c r="H21" s="37">
        <f t="shared" si="0"/>
        <v>47381.520000000004</v>
      </c>
      <c r="J21" s="5">
        <f t="shared" si="8"/>
        <v>12</v>
      </c>
      <c r="K21" s="6" t="str">
        <f t="shared" si="2"/>
        <v>Автошина</v>
      </c>
      <c r="L21" s="18" t="str">
        <f t="shared" si="3"/>
        <v>240-508 (8,25-20) М-149А 14 сл</v>
      </c>
      <c r="M21" s="12"/>
      <c r="N21" s="9" t="str">
        <f t="shared" si="4"/>
        <v>к-т</v>
      </c>
      <c r="O21" s="20">
        <f t="shared" si="5"/>
        <v>7896.92</v>
      </c>
      <c r="P21" s="12"/>
      <c r="Q21" s="9">
        <f t="shared" si="6"/>
        <v>6</v>
      </c>
      <c r="R21" s="38">
        <f t="shared" si="7"/>
        <v>0</v>
      </c>
    </row>
    <row r="22" spans="1:28" ht="15" customHeight="1" x14ac:dyDescent="0.25">
      <c r="A22" s="8"/>
      <c r="B22" s="44">
        <v>13</v>
      </c>
      <c r="C22" s="49" t="s">
        <v>22</v>
      </c>
      <c r="D22" s="49" t="s">
        <v>37</v>
      </c>
      <c r="E22" s="45" t="s">
        <v>78</v>
      </c>
      <c r="F22" s="46">
        <v>7896.93</v>
      </c>
      <c r="G22" s="52">
        <v>6</v>
      </c>
      <c r="H22" s="37">
        <f t="shared" si="0"/>
        <v>47381.58</v>
      </c>
      <c r="J22" s="5">
        <f t="shared" si="8"/>
        <v>13</v>
      </c>
      <c r="K22" s="6" t="str">
        <f t="shared" si="2"/>
        <v xml:space="preserve">Автошина </v>
      </c>
      <c r="L22" s="18" t="str">
        <f t="shared" si="3"/>
        <v>240Р508 (8.25Р20) VM-201 TYREX CRG 12 сл.</v>
      </c>
      <c r="M22" s="12"/>
      <c r="N22" s="9" t="str">
        <f t="shared" si="4"/>
        <v>к-т</v>
      </c>
      <c r="O22" s="20">
        <f t="shared" si="5"/>
        <v>7896.93</v>
      </c>
      <c r="P22" s="12"/>
      <c r="Q22" s="9">
        <f t="shared" si="6"/>
        <v>6</v>
      </c>
      <c r="R22" s="38">
        <f t="shared" si="7"/>
        <v>0</v>
      </c>
    </row>
    <row r="23" spans="1:28" ht="15" customHeight="1" x14ac:dyDescent="0.25">
      <c r="A23" s="8"/>
      <c r="B23" s="44">
        <v>14</v>
      </c>
      <c r="C23" s="49" t="s">
        <v>33</v>
      </c>
      <c r="D23" s="49" t="s">
        <v>38</v>
      </c>
      <c r="E23" s="45" t="s">
        <v>78</v>
      </c>
      <c r="F23" s="46">
        <v>5263.85</v>
      </c>
      <c r="G23" s="52">
        <v>9</v>
      </c>
      <c r="H23" s="37">
        <f t="shared" si="0"/>
        <v>47374.65</v>
      </c>
      <c r="J23" s="5">
        <f t="shared" si="8"/>
        <v>14</v>
      </c>
      <c r="K23" s="6" t="str">
        <f t="shared" si="2"/>
        <v>Автошина</v>
      </c>
      <c r="L23" s="18" t="str">
        <f t="shared" si="3"/>
        <v>245/70Р16 К-214</v>
      </c>
      <c r="M23" s="12"/>
      <c r="N23" s="9" t="str">
        <f t="shared" si="4"/>
        <v>к-т</v>
      </c>
      <c r="O23" s="20">
        <f t="shared" si="5"/>
        <v>5263.85</v>
      </c>
      <c r="P23" s="12"/>
      <c r="Q23" s="9">
        <f t="shared" si="6"/>
        <v>9</v>
      </c>
      <c r="R23" s="38">
        <f t="shared" si="7"/>
        <v>0</v>
      </c>
    </row>
    <row r="24" spans="1:28" ht="15" customHeight="1" x14ac:dyDescent="0.25">
      <c r="A24" s="8"/>
      <c r="B24" s="44">
        <v>15</v>
      </c>
      <c r="C24" s="49" t="s">
        <v>22</v>
      </c>
      <c r="D24" s="49" t="s">
        <v>39</v>
      </c>
      <c r="E24" s="45" t="s">
        <v>78</v>
      </c>
      <c r="F24" s="46">
        <v>8949.23</v>
      </c>
      <c r="G24" s="52">
        <v>31</v>
      </c>
      <c r="H24" s="37">
        <f t="shared" si="0"/>
        <v>277426.13</v>
      </c>
      <c r="J24" s="5">
        <f t="shared" si="8"/>
        <v>15</v>
      </c>
      <c r="K24" s="6" t="str">
        <f t="shared" si="2"/>
        <v xml:space="preserve">Автошина </v>
      </c>
      <c r="L24" s="18" t="str">
        <f t="shared" si="3"/>
        <v>260Р508 (9,00Р20) О-128 12 сл</v>
      </c>
      <c r="M24" s="12"/>
      <c r="N24" s="9" t="str">
        <f t="shared" si="4"/>
        <v>к-т</v>
      </c>
      <c r="O24" s="20">
        <f t="shared" si="5"/>
        <v>8949.23</v>
      </c>
      <c r="P24" s="12"/>
      <c r="Q24" s="9">
        <f t="shared" si="6"/>
        <v>31</v>
      </c>
      <c r="R24" s="38">
        <f t="shared" si="7"/>
        <v>0</v>
      </c>
    </row>
    <row r="25" spans="1:28" ht="30" x14ac:dyDescent="0.25">
      <c r="A25" s="8"/>
      <c r="B25" s="44">
        <v>16</v>
      </c>
      <c r="C25" s="19" t="s">
        <v>22</v>
      </c>
      <c r="D25" s="19" t="s">
        <v>40</v>
      </c>
      <c r="E25" s="45" t="s">
        <v>78</v>
      </c>
      <c r="F25" s="12">
        <v>13160.78</v>
      </c>
      <c r="G25" s="52">
        <v>8</v>
      </c>
      <c r="H25" s="37">
        <f t="shared" si="0"/>
        <v>105286.24</v>
      </c>
      <c r="J25" s="5">
        <f t="shared" si="8"/>
        <v>16</v>
      </c>
      <c r="K25" s="6" t="str">
        <f t="shared" si="2"/>
        <v xml:space="preserve">Автошина </v>
      </c>
      <c r="L25" s="18" t="str">
        <f t="shared" si="3"/>
        <v>280Р508 (10,00Р20) О-164 16 сл</v>
      </c>
      <c r="M25" s="12"/>
      <c r="N25" s="9" t="str">
        <f t="shared" si="4"/>
        <v>к-т</v>
      </c>
      <c r="O25" s="20">
        <f t="shared" si="5"/>
        <v>13160.78</v>
      </c>
      <c r="P25" s="12"/>
      <c r="Q25" s="9">
        <f t="shared" si="6"/>
        <v>8</v>
      </c>
      <c r="R25" s="38">
        <f t="shared" si="7"/>
        <v>0</v>
      </c>
    </row>
    <row r="26" spans="1:28" ht="30" x14ac:dyDescent="0.25">
      <c r="A26" s="8"/>
      <c r="B26" s="44">
        <v>17</v>
      </c>
      <c r="C26" s="19" t="s">
        <v>22</v>
      </c>
      <c r="D26" s="19" t="s">
        <v>41</v>
      </c>
      <c r="E26" s="45" t="s">
        <v>78</v>
      </c>
      <c r="F26" s="12">
        <v>14477.33</v>
      </c>
      <c r="G26" s="52">
        <v>22</v>
      </c>
      <c r="H26" s="37">
        <f t="shared" si="0"/>
        <v>318501.26</v>
      </c>
      <c r="J26" s="5">
        <f t="shared" si="8"/>
        <v>17</v>
      </c>
      <c r="K26" s="6" t="str">
        <f t="shared" si="2"/>
        <v xml:space="preserve">Автошина </v>
      </c>
      <c r="L26" s="18" t="str">
        <f t="shared" si="3"/>
        <v>280Р508 (10,00Р20) И-281 16 сл</v>
      </c>
      <c r="M26" s="12"/>
      <c r="N26" s="9" t="str">
        <f t="shared" si="4"/>
        <v>к-т</v>
      </c>
      <c r="O26" s="20">
        <f t="shared" si="5"/>
        <v>14477.33</v>
      </c>
      <c r="P26" s="12"/>
      <c r="Q26" s="9">
        <f t="shared" si="6"/>
        <v>22</v>
      </c>
      <c r="R26" s="38">
        <f t="shared" si="7"/>
        <v>0</v>
      </c>
    </row>
    <row r="27" spans="1:28" x14ac:dyDescent="0.25">
      <c r="A27" s="8"/>
      <c r="B27" s="44">
        <v>18</v>
      </c>
      <c r="C27" s="19" t="s">
        <v>22</v>
      </c>
      <c r="D27" s="19" t="s">
        <v>42</v>
      </c>
      <c r="E27" s="45" t="s">
        <v>78</v>
      </c>
      <c r="F27" s="12">
        <v>23031.360000000001</v>
      </c>
      <c r="G27" s="52">
        <v>107</v>
      </c>
      <c r="H27" s="37">
        <f t="shared" si="0"/>
        <v>2464355.52</v>
      </c>
      <c r="J27" s="5">
        <f t="shared" si="8"/>
        <v>18</v>
      </c>
      <c r="K27" s="6" t="str">
        <f t="shared" si="2"/>
        <v xml:space="preserve">Автошина </v>
      </c>
      <c r="L27" s="18" t="str">
        <f t="shared" si="3"/>
        <v>320Р457 (12.00Р18) НК 431</v>
      </c>
      <c r="M27" s="12"/>
      <c r="N27" s="9" t="str">
        <f t="shared" si="4"/>
        <v>к-т</v>
      </c>
      <c r="O27" s="20">
        <f t="shared" si="5"/>
        <v>23031.360000000001</v>
      </c>
      <c r="P27" s="12"/>
      <c r="Q27" s="9">
        <f t="shared" si="6"/>
        <v>107</v>
      </c>
      <c r="R27" s="38">
        <f t="shared" si="7"/>
        <v>0</v>
      </c>
    </row>
    <row r="28" spans="1:28" ht="15" customHeight="1" x14ac:dyDescent="0.25">
      <c r="A28" s="8"/>
      <c r="B28" s="44">
        <v>19</v>
      </c>
      <c r="C28" s="19" t="s">
        <v>22</v>
      </c>
      <c r="D28" s="19" t="s">
        <v>43</v>
      </c>
      <c r="E28" s="45" t="s">
        <v>78</v>
      </c>
      <c r="F28" s="12">
        <v>16816.55</v>
      </c>
      <c r="G28" s="52">
        <v>9</v>
      </c>
      <c r="H28" s="37">
        <f t="shared" si="0"/>
        <v>151348.94999999998</v>
      </c>
      <c r="J28" s="5">
        <f t="shared" si="8"/>
        <v>19</v>
      </c>
      <c r="K28" s="6" t="str">
        <f t="shared" si="2"/>
        <v xml:space="preserve">Автошина </v>
      </c>
      <c r="L28" s="18" t="str">
        <f t="shared" si="3"/>
        <v>370-508 (14,00-20) ОИ-25 10 сл</v>
      </c>
      <c r="M28" s="12"/>
      <c r="N28" s="9" t="str">
        <f t="shared" si="4"/>
        <v>к-т</v>
      </c>
      <c r="O28" s="20">
        <f t="shared" si="5"/>
        <v>16816.55</v>
      </c>
      <c r="P28" s="12"/>
      <c r="Q28" s="9">
        <f t="shared" si="6"/>
        <v>9</v>
      </c>
      <c r="R28" s="38">
        <f t="shared" si="7"/>
        <v>0</v>
      </c>
    </row>
    <row r="29" spans="1:28" ht="15" customHeight="1" x14ac:dyDescent="0.25">
      <c r="A29" s="8"/>
      <c r="B29" s="44">
        <v>20</v>
      </c>
      <c r="C29" s="19" t="s">
        <v>22</v>
      </c>
      <c r="D29" s="19" t="s">
        <v>44</v>
      </c>
      <c r="E29" s="45" t="s">
        <v>78</v>
      </c>
      <c r="F29" s="12">
        <v>17060.27</v>
      </c>
      <c r="G29" s="52">
        <v>22</v>
      </c>
      <c r="H29" s="37">
        <f t="shared" si="0"/>
        <v>375325.94</v>
      </c>
      <c r="J29" s="5">
        <f t="shared" si="8"/>
        <v>20</v>
      </c>
      <c r="K29" s="6" t="str">
        <f t="shared" si="2"/>
        <v xml:space="preserve">Автошина </v>
      </c>
      <c r="L29" s="18" t="str">
        <f t="shared" si="3"/>
        <v>370-508 (14,00-20) ОИ-25 14 сл</v>
      </c>
      <c r="M29" s="12"/>
      <c r="N29" s="9" t="str">
        <f t="shared" si="4"/>
        <v>к-т</v>
      </c>
      <c r="O29" s="20">
        <f t="shared" si="5"/>
        <v>17060.27</v>
      </c>
      <c r="P29" s="12"/>
      <c r="Q29" s="9">
        <f t="shared" si="6"/>
        <v>22</v>
      </c>
      <c r="R29" s="38">
        <f t="shared" si="7"/>
        <v>0</v>
      </c>
    </row>
    <row r="30" spans="1:28" ht="15" customHeight="1" x14ac:dyDescent="0.25">
      <c r="A30" s="8"/>
      <c r="B30" s="44">
        <v>21</v>
      </c>
      <c r="C30" s="19" t="s">
        <v>22</v>
      </c>
      <c r="D30" s="19" t="s">
        <v>45</v>
      </c>
      <c r="E30" s="45" t="s">
        <v>78</v>
      </c>
      <c r="F30" s="12">
        <v>23592.84</v>
      </c>
      <c r="G30" s="52">
        <v>4</v>
      </c>
      <c r="H30" s="37">
        <f t="shared" si="0"/>
        <v>94371.36</v>
      </c>
      <c r="J30" s="5">
        <f t="shared" si="8"/>
        <v>21</v>
      </c>
      <c r="K30" s="6" t="str">
        <f t="shared" si="2"/>
        <v xml:space="preserve">Автошина </v>
      </c>
      <c r="L30" s="18" t="str">
        <f t="shared" si="3"/>
        <v>425/85R21 NorTec TR 1260 yc18</v>
      </c>
      <c r="M30" s="12"/>
      <c r="N30" s="9" t="str">
        <f t="shared" si="4"/>
        <v>к-т</v>
      </c>
      <c r="O30" s="20">
        <f t="shared" si="5"/>
        <v>23592.84</v>
      </c>
      <c r="P30" s="12"/>
      <c r="Q30" s="9">
        <f t="shared" si="6"/>
        <v>4</v>
      </c>
      <c r="R30" s="38">
        <f t="shared" si="7"/>
        <v>0</v>
      </c>
    </row>
    <row r="31" spans="1:28" ht="15" customHeight="1" x14ac:dyDescent="0.25">
      <c r="A31" s="8"/>
      <c r="B31" s="44">
        <v>22</v>
      </c>
      <c r="C31" s="19" t="s">
        <v>22</v>
      </c>
      <c r="D31" s="19" t="s">
        <v>46</v>
      </c>
      <c r="E31" s="45" t="s">
        <v>78</v>
      </c>
      <c r="F31" s="12">
        <v>30464.78</v>
      </c>
      <c r="G31" s="52">
        <v>10</v>
      </c>
      <c r="H31" s="37">
        <f t="shared" si="0"/>
        <v>304647.8</v>
      </c>
      <c r="J31" s="5">
        <f t="shared" si="8"/>
        <v>22</v>
      </c>
      <c r="K31" s="6" t="str">
        <f t="shared" si="2"/>
        <v xml:space="preserve">Автошина </v>
      </c>
      <c r="L31" s="18" t="str">
        <f t="shared" si="3"/>
        <v>425/85Р21 О-184 18 сл</v>
      </c>
      <c r="M31" s="12"/>
      <c r="N31" s="9" t="str">
        <f t="shared" si="4"/>
        <v>к-т</v>
      </c>
      <c r="O31" s="20">
        <f t="shared" si="5"/>
        <v>30464.78</v>
      </c>
      <c r="P31" s="12"/>
      <c r="Q31" s="9">
        <f t="shared" si="6"/>
        <v>10</v>
      </c>
      <c r="R31" s="38">
        <f t="shared" si="7"/>
        <v>0</v>
      </c>
    </row>
    <row r="32" spans="1:28" ht="15" customHeight="1" x14ac:dyDescent="0.25">
      <c r="A32" s="8"/>
      <c r="B32" s="44">
        <v>23</v>
      </c>
      <c r="C32" s="19" t="s">
        <v>22</v>
      </c>
      <c r="D32" s="19" t="s">
        <v>47</v>
      </c>
      <c r="E32" s="45" t="s">
        <v>78</v>
      </c>
      <c r="F32" s="12">
        <v>5082.3100000000004</v>
      </c>
      <c r="G32" s="52">
        <v>26</v>
      </c>
      <c r="H32" s="37">
        <f t="shared" si="0"/>
        <v>132140.06</v>
      </c>
      <c r="J32" s="5">
        <f t="shared" si="8"/>
        <v>23</v>
      </c>
      <c r="K32" s="6" t="str">
        <f t="shared" si="2"/>
        <v xml:space="preserve">Автошина </v>
      </c>
      <c r="L32" s="18" t="str">
        <f t="shared" si="3"/>
        <v>8.25R20 VM-201 TYREX CRG 14 cл</v>
      </c>
      <c r="M32" s="12"/>
      <c r="N32" s="9" t="str">
        <f t="shared" si="4"/>
        <v>к-т</v>
      </c>
      <c r="O32" s="20">
        <f t="shared" si="5"/>
        <v>5082.3100000000004</v>
      </c>
      <c r="P32" s="12"/>
      <c r="Q32" s="9">
        <f t="shared" si="6"/>
        <v>26</v>
      </c>
      <c r="R32" s="38">
        <f t="shared" si="7"/>
        <v>0</v>
      </c>
    </row>
    <row r="33" spans="1:18" x14ac:dyDescent="0.25">
      <c r="A33" s="8"/>
      <c r="B33" s="44">
        <v>24</v>
      </c>
      <c r="C33" s="19" t="s">
        <v>33</v>
      </c>
      <c r="D33" s="19" t="s">
        <v>48</v>
      </c>
      <c r="E33" s="45" t="s">
        <v>78</v>
      </c>
      <c r="F33" s="12">
        <v>7373.04</v>
      </c>
      <c r="G33" s="52">
        <v>10</v>
      </c>
      <c r="H33" s="37">
        <f t="shared" si="0"/>
        <v>73730.399999999994</v>
      </c>
      <c r="J33" s="5">
        <f t="shared" si="8"/>
        <v>24</v>
      </c>
      <c r="K33" s="6" t="str">
        <f t="shared" si="2"/>
        <v>Автошина</v>
      </c>
      <c r="L33" s="18" t="str">
        <f t="shared" si="3"/>
        <v>240Р508 (8,25Р20) У-2 10 сл</v>
      </c>
      <c r="M33" s="12"/>
      <c r="N33" s="9" t="str">
        <f t="shared" si="4"/>
        <v>к-т</v>
      </c>
      <c r="O33" s="20">
        <f t="shared" si="5"/>
        <v>7373.04</v>
      </c>
      <c r="P33" s="12"/>
      <c r="Q33" s="9">
        <f t="shared" si="6"/>
        <v>10</v>
      </c>
      <c r="R33" s="38">
        <f t="shared" si="7"/>
        <v>0</v>
      </c>
    </row>
    <row r="34" spans="1:18" x14ac:dyDescent="0.25">
      <c r="A34" s="8"/>
      <c r="B34" s="44">
        <v>25</v>
      </c>
      <c r="C34" s="19" t="s">
        <v>22</v>
      </c>
      <c r="D34" s="19" t="s">
        <v>49</v>
      </c>
      <c r="E34" s="45" t="s">
        <v>12</v>
      </c>
      <c r="F34" s="12">
        <v>14477.33</v>
      </c>
      <c r="G34" s="52">
        <v>20</v>
      </c>
      <c r="H34" s="37">
        <f t="shared" si="0"/>
        <v>289546.59999999998</v>
      </c>
      <c r="J34" s="5">
        <f t="shared" si="8"/>
        <v>25</v>
      </c>
      <c r="K34" s="6" t="str">
        <f t="shared" si="2"/>
        <v xml:space="preserve">Автошина </v>
      </c>
      <c r="L34" s="18" t="str">
        <f t="shared" si="3"/>
        <v>10.00R20 КАМА-310 16 сл</v>
      </c>
      <c r="M34" s="12"/>
      <c r="N34" s="9" t="str">
        <f t="shared" si="4"/>
        <v>шт</v>
      </c>
      <c r="O34" s="20">
        <f t="shared" si="5"/>
        <v>14477.33</v>
      </c>
      <c r="P34" s="12"/>
      <c r="Q34" s="9">
        <f t="shared" si="6"/>
        <v>20</v>
      </c>
      <c r="R34" s="38">
        <f>P34*Q34</f>
        <v>0</v>
      </c>
    </row>
    <row r="35" spans="1:18" x14ac:dyDescent="0.25">
      <c r="A35" s="8"/>
      <c r="B35" s="93" t="s">
        <v>13</v>
      </c>
      <c r="C35" s="94"/>
      <c r="D35" s="67"/>
      <c r="E35" s="67"/>
      <c r="F35" s="12"/>
      <c r="G35" s="23">
        <f>SUM(G10:G34)</f>
        <v>586</v>
      </c>
      <c r="H35" s="40">
        <f>SUM(H10:H34)</f>
        <v>6210588.46</v>
      </c>
      <c r="J35" s="12"/>
      <c r="K35" s="12"/>
      <c r="L35" s="12"/>
      <c r="M35" s="12"/>
      <c r="N35" s="12"/>
      <c r="O35" s="12"/>
      <c r="P35" s="12"/>
      <c r="Q35" s="24">
        <f>SUM(Q10:Q34)</f>
        <v>586</v>
      </c>
      <c r="R35" s="13">
        <f>SUM(R10:R34)</f>
        <v>0</v>
      </c>
    </row>
    <row r="36" spans="1:18" ht="15.75" customHeight="1" x14ac:dyDescent="0.25">
      <c r="B36" s="115" t="s">
        <v>19</v>
      </c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</row>
    <row r="37" spans="1:18" x14ac:dyDescent="0.25">
      <c r="B37" s="68">
        <v>1</v>
      </c>
      <c r="C37" s="69" t="s">
        <v>24</v>
      </c>
      <c r="D37" s="69" t="s">
        <v>23</v>
      </c>
      <c r="E37" s="70" t="s">
        <v>78</v>
      </c>
      <c r="F37" s="71">
        <v>18424.63</v>
      </c>
      <c r="G37" s="89">
        <v>2</v>
      </c>
      <c r="H37" s="37">
        <f t="shared" ref="H37:H47" si="9">F37*G37</f>
        <v>36849.26</v>
      </c>
      <c r="J37" s="5">
        <f t="shared" ref="J37:J47" si="10">B37</f>
        <v>1</v>
      </c>
      <c r="K37" s="6" t="str">
        <f t="shared" ref="K37:K47" si="11">C37</f>
        <v xml:space="preserve">Автошина  </v>
      </c>
      <c r="L37" s="19" t="str">
        <f>D37</f>
        <v>15.5-38 Ф-2А 8 сл</v>
      </c>
      <c r="M37" s="12"/>
      <c r="N37" s="9" t="str">
        <f t="shared" ref="N37:N47" si="12">E37</f>
        <v>к-т</v>
      </c>
      <c r="O37" s="20">
        <f t="shared" ref="O37:O47" si="13">F37</f>
        <v>18424.63</v>
      </c>
      <c r="P37" s="12"/>
      <c r="Q37" s="9">
        <f t="shared" ref="Q37:Q47" si="14">G37</f>
        <v>2</v>
      </c>
      <c r="R37" s="38">
        <f t="shared" ref="R37:R65" si="15">P37*Q37</f>
        <v>0</v>
      </c>
    </row>
    <row r="38" spans="1:18" ht="15" customHeight="1" x14ac:dyDescent="0.25">
      <c r="B38" s="68">
        <v>2</v>
      </c>
      <c r="C38" s="69" t="s">
        <v>22</v>
      </c>
      <c r="D38" s="69" t="s">
        <v>51</v>
      </c>
      <c r="E38" s="70" t="s">
        <v>78</v>
      </c>
      <c r="F38" s="71">
        <v>13160.78</v>
      </c>
      <c r="G38" s="89">
        <v>18</v>
      </c>
      <c r="H38" s="37">
        <f t="shared" si="9"/>
        <v>236894.04</v>
      </c>
      <c r="J38" s="5">
        <f t="shared" si="10"/>
        <v>2</v>
      </c>
      <c r="K38" s="6" t="str">
        <f t="shared" si="11"/>
        <v xml:space="preserve">Автошина </v>
      </c>
      <c r="L38" s="19" t="str">
        <f t="shared" ref="L38:L65" si="16">D38</f>
        <v>11,00Р20 (300Р508) И-111А 16 сл</v>
      </c>
      <c r="M38" s="12"/>
      <c r="N38" s="9" t="str">
        <f t="shared" si="12"/>
        <v>к-т</v>
      </c>
      <c r="O38" s="20">
        <f t="shared" si="13"/>
        <v>13160.78</v>
      </c>
      <c r="P38" s="12"/>
      <c r="Q38" s="9">
        <f t="shared" si="14"/>
        <v>18</v>
      </c>
      <c r="R38" s="38">
        <f t="shared" si="15"/>
        <v>0</v>
      </c>
    </row>
    <row r="39" spans="1:18" ht="22.5" customHeight="1" x14ac:dyDescent="0.25">
      <c r="B39" s="68">
        <v>3</v>
      </c>
      <c r="C39" s="69" t="s">
        <v>22</v>
      </c>
      <c r="D39" s="69" t="s">
        <v>52</v>
      </c>
      <c r="E39" s="70" t="s">
        <v>78</v>
      </c>
      <c r="F39" s="71">
        <v>12755.34</v>
      </c>
      <c r="G39" s="89">
        <v>4</v>
      </c>
      <c r="H39" s="37">
        <f t="shared" si="9"/>
        <v>51021.36</v>
      </c>
      <c r="J39" s="5">
        <f t="shared" si="10"/>
        <v>3</v>
      </c>
      <c r="K39" s="6" t="str">
        <f t="shared" si="11"/>
        <v xml:space="preserve">Автошина </v>
      </c>
      <c r="L39" s="19" t="str">
        <f t="shared" si="16"/>
        <v>11.00R20 VM-201 TYREX CRG 16 сл</v>
      </c>
      <c r="M39" s="12"/>
      <c r="N39" s="9" t="str">
        <f t="shared" si="12"/>
        <v>к-т</v>
      </c>
      <c r="O39" s="20">
        <f t="shared" si="13"/>
        <v>12755.34</v>
      </c>
      <c r="P39" s="12"/>
      <c r="Q39" s="9">
        <f t="shared" si="14"/>
        <v>4</v>
      </c>
      <c r="R39" s="38">
        <f t="shared" si="15"/>
        <v>0</v>
      </c>
    </row>
    <row r="40" spans="1:18" ht="15" customHeight="1" x14ac:dyDescent="0.25">
      <c r="B40" s="68">
        <v>4</v>
      </c>
      <c r="C40" s="69" t="s">
        <v>22</v>
      </c>
      <c r="D40" s="69" t="s">
        <v>53</v>
      </c>
      <c r="E40" s="70" t="s">
        <v>78</v>
      </c>
      <c r="F40" s="71">
        <v>13160.78</v>
      </c>
      <c r="G40" s="89">
        <v>14</v>
      </c>
      <c r="H40" s="37">
        <f t="shared" si="9"/>
        <v>184250.92</v>
      </c>
      <c r="J40" s="5">
        <f t="shared" si="10"/>
        <v>4</v>
      </c>
      <c r="K40" s="6" t="str">
        <f t="shared" si="11"/>
        <v xml:space="preserve">Автошина </v>
      </c>
      <c r="L40" s="19" t="str">
        <f t="shared" si="16"/>
        <v>11.00R20 О-168 150/146</v>
      </c>
      <c r="M40" s="12"/>
      <c r="N40" s="9" t="str">
        <f t="shared" si="12"/>
        <v>к-т</v>
      </c>
      <c r="O40" s="20">
        <f t="shared" si="13"/>
        <v>13160.78</v>
      </c>
      <c r="P40" s="12"/>
      <c r="Q40" s="9">
        <f t="shared" si="14"/>
        <v>14</v>
      </c>
      <c r="R40" s="38">
        <f t="shared" si="15"/>
        <v>0</v>
      </c>
    </row>
    <row r="41" spans="1:18" ht="22.5" customHeight="1" x14ac:dyDescent="0.25">
      <c r="B41" s="68">
        <v>5</v>
      </c>
      <c r="C41" s="69" t="s">
        <v>22</v>
      </c>
      <c r="D41" s="69" t="s">
        <v>54</v>
      </c>
      <c r="E41" s="70" t="s">
        <v>78</v>
      </c>
      <c r="F41" s="71">
        <v>17767.509999999998</v>
      </c>
      <c r="G41" s="89">
        <v>2</v>
      </c>
      <c r="H41" s="37">
        <f t="shared" si="9"/>
        <v>35535.019999999997</v>
      </c>
      <c r="J41" s="5">
        <f t="shared" si="10"/>
        <v>5</v>
      </c>
      <c r="K41" s="6" t="str">
        <f t="shared" si="11"/>
        <v xml:space="preserve">Автошина </v>
      </c>
      <c r="L41" s="19" t="str">
        <f t="shared" si="16"/>
        <v>1100-400*533 О-47А 12 сл</v>
      </c>
      <c r="M41" s="12"/>
      <c r="N41" s="9" t="str">
        <f t="shared" si="12"/>
        <v>к-т</v>
      </c>
      <c r="O41" s="20">
        <f t="shared" si="13"/>
        <v>17767.509999999998</v>
      </c>
      <c r="P41" s="12"/>
      <c r="Q41" s="9">
        <f t="shared" si="14"/>
        <v>2</v>
      </c>
      <c r="R41" s="38">
        <f t="shared" si="15"/>
        <v>0</v>
      </c>
    </row>
    <row r="42" spans="1:18" ht="15" customHeight="1" x14ac:dyDescent="0.25">
      <c r="B42" s="68">
        <v>6</v>
      </c>
      <c r="C42" s="69" t="s">
        <v>22</v>
      </c>
      <c r="D42" s="69" t="s">
        <v>55</v>
      </c>
      <c r="E42" s="70" t="s">
        <v>12</v>
      </c>
      <c r="F42" s="71">
        <v>17060.27</v>
      </c>
      <c r="G42" s="89">
        <v>8</v>
      </c>
      <c r="H42" s="37">
        <f t="shared" si="9"/>
        <v>136482.16</v>
      </c>
      <c r="J42" s="5">
        <f t="shared" si="10"/>
        <v>6</v>
      </c>
      <c r="K42" s="6" t="str">
        <f t="shared" si="11"/>
        <v xml:space="preserve">Автошина </v>
      </c>
      <c r="L42" s="19" t="str">
        <f t="shared" si="16"/>
        <v>12,00Р20 (320Р508) Кама-402 18 сл</v>
      </c>
      <c r="M42" s="12"/>
      <c r="N42" s="9" t="str">
        <f t="shared" si="12"/>
        <v>шт</v>
      </c>
      <c r="O42" s="20">
        <f t="shared" si="13"/>
        <v>17060.27</v>
      </c>
      <c r="P42" s="12"/>
      <c r="Q42" s="9">
        <f t="shared" si="14"/>
        <v>8</v>
      </c>
      <c r="R42" s="38">
        <f t="shared" si="15"/>
        <v>0</v>
      </c>
    </row>
    <row r="43" spans="1:18" ht="15" customHeight="1" x14ac:dyDescent="0.25">
      <c r="B43" s="68">
        <v>7</v>
      </c>
      <c r="C43" s="69" t="s">
        <v>22</v>
      </c>
      <c r="D43" s="69" t="s">
        <v>56</v>
      </c>
      <c r="E43" s="70" t="s">
        <v>78</v>
      </c>
      <c r="F43" s="71">
        <v>16235.54</v>
      </c>
      <c r="G43" s="89">
        <v>46</v>
      </c>
      <c r="H43" s="37">
        <f t="shared" si="9"/>
        <v>746834.84000000008</v>
      </c>
      <c r="J43" s="5">
        <f t="shared" si="10"/>
        <v>7</v>
      </c>
      <c r="K43" s="6" t="str">
        <f t="shared" si="11"/>
        <v xml:space="preserve">Автошина </v>
      </c>
      <c r="L43" s="19" t="str">
        <f t="shared" si="16"/>
        <v>12.00-18 TR70  NorTec</v>
      </c>
      <c r="M43" s="12"/>
      <c r="N43" s="9" t="str">
        <f t="shared" si="12"/>
        <v>к-т</v>
      </c>
      <c r="O43" s="20">
        <f t="shared" si="13"/>
        <v>16235.54</v>
      </c>
      <c r="P43" s="12"/>
      <c r="Q43" s="9">
        <f t="shared" si="14"/>
        <v>46</v>
      </c>
      <c r="R43" s="38">
        <f t="shared" si="15"/>
        <v>0</v>
      </c>
    </row>
    <row r="44" spans="1:18" ht="15" customHeight="1" x14ac:dyDescent="0.25">
      <c r="B44" s="68">
        <v>8</v>
      </c>
      <c r="C44" s="69" t="s">
        <v>22</v>
      </c>
      <c r="D44" s="69" t="s">
        <v>57</v>
      </c>
      <c r="E44" s="70" t="s">
        <v>78</v>
      </c>
      <c r="F44" s="71">
        <v>15963.54</v>
      </c>
      <c r="G44" s="89">
        <v>8</v>
      </c>
      <c r="H44" s="37">
        <f t="shared" si="9"/>
        <v>127708.32</v>
      </c>
      <c r="J44" s="5">
        <f t="shared" si="10"/>
        <v>8</v>
      </c>
      <c r="K44" s="6" t="str">
        <f t="shared" si="11"/>
        <v xml:space="preserve">Автошина </v>
      </c>
      <c r="L44" s="19" t="str">
        <f t="shared" si="16"/>
        <v>320Р508 (12,00Р20) ИД-304 18 сл</v>
      </c>
      <c r="M44" s="12"/>
      <c r="N44" s="9" t="str">
        <f t="shared" si="12"/>
        <v>к-т</v>
      </c>
      <c r="O44" s="20">
        <f t="shared" si="13"/>
        <v>15963.54</v>
      </c>
      <c r="P44" s="12"/>
      <c r="Q44" s="9">
        <f t="shared" si="14"/>
        <v>8</v>
      </c>
      <c r="R44" s="38">
        <f t="shared" si="15"/>
        <v>0</v>
      </c>
    </row>
    <row r="45" spans="1:18" ht="22.5" customHeight="1" x14ac:dyDescent="0.25">
      <c r="B45" s="68">
        <v>9</v>
      </c>
      <c r="C45" s="69" t="s">
        <v>22</v>
      </c>
      <c r="D45" s="69" t="s">
        <v>27</v>
      </c>
      <c r="E45" s="70" t="s">
        <v>78</v>
      </c>
      <c r="F45" s="71">
        <v>19741.169999999998</v>
      </c>
      <c r="G45" s="89">
        <v>18</v>
      </c>
      <c r="H45" s="37">
        <f t="shared" si="9"/>
        <v>355341.05999999994</v>
      </c>
      <c r="J45" s="5">
        <f t="shared" si="10"/>
        <v>9</v>
      </c>
      <c r="K45" s="6" t="str">
        <f t="shared" si="11"/>
        <v xml:space="preserve">Автошина </v>
      </c>
      <c r="L45" s="19" t="str">
        <f t="shared" si="16"/>
        <v>1220-400*533 И-П184 10 сл</v>
      </c>
      <c r="M45" s="12"/>
      <c r="N45" s="9" t="str">
        <f t="shared" si="12"/>
        <v>к-т</v>
      </c>
      <c r="O45" s="20">
        <f t="shared" si="13"/>
        <v>19741.169999999998</v>
      </c>
      <c r="P45" s="12"/>
      <c r="Q45" s="9">
        <f t="shared" si="14"/>
        <v>18</v>
      </c>
      <c r="R45" s="38">
        <f t="shared" si="15"/>
        <v>0</v>
      </c>
    </row>
    <row r="46" spans="1:18" ht="15" customHeight="1" x14ac:dyDescent="0.25">
      <c r="B46" s="68">
        <v>10</v>
      </c>
      <c r="C46" s="69" t="s">
        <v>22</v>
      </c>
      <c r="D46" s="69" t="s">
        <v>58</v>
      </c>
      <c r="E46" s="70" t="s">
        <v>78</v>
      </c>
      <c r="F46" s="71">
        <v>22484.21</v>
      </c>
      <c r="G46" s="89">
        <v>2</v>
      </c>
      <c r="H46" s="37">
        <f t="shared" si="9"/>
        <v>44968.42</v>
      </c>
      <c r="J46" s="5">
        <f t="shared" si="10"/>
        <v>10</v>
      </c>
      <c r="K46" s="6" t="str">
        <f t="shared" si="11"/>
        <v xml:space="preserve">Автошина </v>
      </c>
      <c r="L46" s="19" t="str">
        <f t="shared" si="16"/>
        <v>16.9-28 DT-124 Voltyre HEAVY</v>
      </c>
      <c r="M46" s="12"/>
      <c r="N46" s="9" t="str">
        <f t="shared" si="12"/>
        <v>к-т</v>
      </c>
      <c r="O46" s="20">
        <f t="shared" si="13"/>
        <v>22484.21</v>
      </c>
      <c r="P46" s="12"/>
      <c r="Q46" s="9">
        <f t="shared" si="14"/>
        <v>2</v>
      </c>
      <c r="R46" s="38">
        <f t="shared" si="15"/>
        <v>0</v>
      </c>
    </row>
    <row r="47" spans="1:18" x14ac:dyDescent="0.25">
      <c r="B47" s="68">
        <v>11</v>
      </c>
      <c r="C47" s="69" t="s">
        <v>22</v>
      </c>
      <c r="D47" s="69" t="s">
        <v>59</v>
      </c>
      <c r="E47" s="70" t="s">
        <v>78</v>
      </c>
      <c r="F47" s="71">
        <v>4692.1400000000003</v>
      </c>
      <c r="G47" s="89">
        <v>50</v>
      </c>
      <c r="H47" s="37">
        <f t="shared" si="9"/>
        <v>234607.00000000003</v>
      </c>
      <c r="J47" s="14">
        <f t="shared" si="10"/>
        <v>11</v>
      </c>
      <c r="K47" s="15" t="str">
        <f t="shared" si="11"/>
        <v xml:space="preserve">Автошина </v>
      </c>
      <c r="L47" s="19" t="str">
        <f t="shared" si="16"/>
        <v>225/75 Р16 К153</v>
      </c>
      <c r="M47" s="16"/>
      <c r="N47" s="17" t="str">
        <f t="shared" si="12"/>
        <v>к-т</v>
      </c>
      <c r="O47" s="21">
        <f t="shared" si="13"/>
        <v>4692.1400000000003</v>
      </c>
      <c r="P47" s="12"/>
      <c r="Q47" s="17">
        <f t="shared" si="14"/>
        <v>50</v>
      </c>
      <c r="R47" s="38">
        <f t="shared" si="15"/>
        <v>0</v>
      </c>
    </row>
    <row r="48" spans="1:18" ht="30.75" customHeight="1" x14ac:dyDescent="0.25">
      <c r="B48" s="68">
        <v>12</v>
      </c>
      <c r="C48" s="69" t="s">
        <v>22</v>
      </c>
      <c r="D48" s="69" t="s">
        <v>60</v>
      </c>
      <c r="E48" s="70" t="s">
        <v>78</v>
      </c>
      <c r="F48" s="71">
        <v>3023.55</v>
      </c>
      <c r="G48" s="89">
        <v>52</v>
      </c>
      <c r="H48" s="37">
        <f t="shared" ref="H48:H65" si="17">F48*G48</f>
        <v>157224.6</v>
      </c>
      <c r="J48" s="5">
        <f t="shared" ref="J48:J65" si="18">B48</f>
        <v>12</v>
      </c>
      <c r="K48" s="6" t="str">
        <f t="shared" ref="K48:K65" si="19">C48</f>
        <v xml:space="preserve">Автошина </v>
      </c>
      <c r="L48" s="19" t="str">
        <f t="shared" si="16"/>
        <v>225/75R16 Forward Professional 153</v>
      </c>
      <c r="M48" s="12"/>
      <c r="N48" s="9" t="str">
        <f t="shared" ref="N48:N65" si="20">E48</f>
        <v>к-т</v>
      </c>
      <c r="O48" s="20">
        <f t="shared" ref="O48:O65" si="21">F48</f>
        <v>3023.55</v>
      </c>
      <c r="P48" s="12"/>
      <c r="Q48" s="9">
        <f t="shared" ref="Q48:Q65" si="22">G48</f>
        <v>52</v>
      </c>
      <c r="R48" s="38">
        <f t="shared" si="15"/>
        <v>0</v>
      </c>
    </row>
    <row r="49" spans="2:18" ht="15" customHeight="1" x14ac:dyDescent="0.25">
      <c r="B49" s="68">
        <v>13</v>
      </c>
      <c r="C49" s="69" t="s">
        <v>22</v>
      </c>
      <c r="D49" s="69" t="s">
        <v>32</v>
      </c>
      <c r="E49" s="70" t="s">
        <v>78</v>
      </c>
      <c r="F49" s="71">
        <v>4630.6400000000003</v>
      </c>
      <c r="G49" s="89">
        <v>154</v>
      </c>
      <c r="H49" s="37">
        <f t="shared" si="17"/>
        <v>713118.56</v>
      </c>
      <c r="J49" s="5">
        <f t="shared" si="18"/>
        <v>13</v>
      </c>
      <c r="K49" s="6" t="str">
        <f t="shared" si="19"/>
        <v xml:space="preserve">Автошина </v>
      </c>
      <c r="L49" s="19" t="str">
        <f t="shared" si="16"/>
        <v>225/75Р16 КАМА 219</v>
      </c>
      <c r="M49" s="12"/>
      <c r="N49" s="9" t="str">
        <f t="shared" si="20"/>
        <v>к-т</v>
      </c>
      <c r="O49" s="20">
        <f t="shared" si="21"/>
        <v>4630.6400000000003</v>
      </c>
      <c r="P49" s="12"/>
      <c r="Q49" s="9">
        <f t="shared" si="22"/>
        <v>154</v>
      </c>
      <c r="R49" s="38">
        <f t="shared" si="15"/>
        <v>0</v>
      </c>
    </row>
    <row r="50" spans="2:18" ht="28.5" customHeight="1" x14ac:dyDescent="0.25">
      <c r="B50" s="68">
        <v>14</v>
      </c>
      <c r="C50" s="69" t="s">
        <v>22</v>
      </c>
      <c r="D50" s="69" t="s">
        <v>61</v>
      </c>
      <c r="E50" s="70" t="s">
        <v>78</v>
      </c>
      <c r="F50" s="71">
        <v>6563.39</v>
      </c>
      <c r="G50" s="89">
        <v>4</v>
      </c>
      <c r="H50" s="37">
        <f t="shared" si="17"/>
        <v>26253.56</v>
      </c>
      <c r="J50" s="5">
        <f t="shared" si="18"/>
        <v>14</v>
      </c>
      <c r="K50" s="6" t="str">
        <f t="shared" si="19"/>
        <v xml:space="preserve">Автошина </v>
      </c>
      <c r="L50" s="19" t="str">
        <f t="shared" si="16"/>
        <v>235/70R16  Matador MP50 Sibir ICE SUV FD зима</v>
      </c>
      <c r="M50" s="12"/>
      <c r="N50" s="9" t="str">
        <f t="shared" si="20"/>
        <v>к-т</v>
      </c>
      <c r="O50" s="20">
        <f t="shared" si="21"/>
        <v>6563.39</v>
      </c>
      <c r="P50" s="12"/>
      <c r="Q50" s="9">
        <f t="shared" si="22"/>
        <v>4</v>
      </c>
      <c r="R50" s="38">
        <f t="shared" si="15"/>
        <v>0</v>
      </c>
    </row>
    <row r="51" spans="2:18" ht="15" customHeight="1" x14ac:dyDescent="0.25">
      <c r="B51" s="68">
        <v>15</v>
      </c>
      <c r="C51" s="69" t="s">
        <v>22</v>
      </c>
      <c r="D51" s="69" t="s">
        <v>62</v>
      </c>
      <c r="E51" s="70" t="s">
        <v>78</v>
      </c>
      <c r="F51" s="71">
        <v>4181.9399999999996</v>
      </c>
      <c r="G51" s="89">
        <v>5</v>
      </c>
      <c r="H51" s="37">
        <f t="shared" si="17"/>
        <v>20909.699999999997</v>
      </c>
      <c r="J51" s="5">
        <f t="shared" si="18"/>
        <v>15</v>
      </c>
      <c r="K51" s="6" t="str">
        <f t="shared" si="19"/>
        <v xml:space="preserve">Автошина </v>
      </c>
      <c r="L51" s="19" t="str">
        <f t="shared" si="16"/>
        <v>235/75Р15 VS-5</v>
      </c>
      <c r="M51" s="12"/>
      <c r="N51" s="9" t="str">
        <f t="shared" si="20"/>
        <v>к-т</v>
      </c>
      <c r="O51" s="20">
        <f t="shared" si="21"/>
        <v>4181.9399999999996</v>
      </c>
      <c r="P51" s="12"/>
      <c r="Q51" s="9">
        <f t="shared" si="22"/>
        <v>5</v>
      </c>
      <c r="R51" s="38">
        <f t="shared" si="15"/>
        <v>0</v>
      </c>
    </row>
    <row r="52" spans="2:18" ht="15" customHeight="1" x14ac:dyDescent="0.25">
      <c r="B52" s="68">
        <v>16</v>
      </c>
      <c r="C52" s="69" t="s">
        <v>22</v>
      </c>
      <c r="D52" s="69" t="s">
        <v>35</v>
      </c>
      <c r="E52" s="70" t="s">
        <v>78</v>
      </c>
      <c r="F52" s="71">
        <v>4606.7299999999996</v>
      </c>
      <c r="G52" s="89">
        <v>4</v>
      </c>
      <c r="H52" s="37">
        <f t="shared" si="17"/>
        <v>18426.919999999998</v>
      </c>
      <c r="J52" s="5">
        <f t="shared" si="18"/>
        <v>16</v>
      </c>
      <c r="K52" s="6" t="str">
        <f t="shared" si="19"/>
        <v xml:space="preserve">Автошина </v>
      </c>
      <c r="L52" s="19" t="str">
        <f t="shared" si="16"/>
        <v>235/75Р15 И-520 Пилигримм</v>
      </c>
      <c r="M52" s="12"/>
      <c r="N52" s="9" t="str">
        <f t="shared" si="20"/>
        <v>к-т</v>
      </c>
      <c r="O52" s="20">
        <f t="shared" si="21"/>
        <v>4606.7299999999996</v>
      </c>
      <c r="P52" s="12"/>
      <c r="Q52" s="9">
        <f t="shared" si="22"/>
        <v>4</v>
      </c>
      <c r="R52" s="38">
        <f t="shared" si="15"/>
        <v>0</v>
      </c>
    </row>
    <row r="53" spans="2:18" ht="22.5" customHeight="1" x14ac:dyDescent="0.25">
      <c r="B53" s="68">
        <v>17</v>
      </c>
      <c r="C53" s="69" t="s">
        <v>22</v>
      </c>
      <c r="D53" s="69" t="s">
        <v>63</v>
      </c>
      <c r="E53" s="70" t="s">
        <v>78</v>
      </c>
      <c r="F53" s="71">
        <v>7238.66</v>
      </c>
      <c r="G53" s="89">
        <v>8</v>
      </c>
      <c r="H53" s="37">
        <f t="shared" si="17"/>
        <v>57909.279999999999</v>
      </c>
      <c r="J53" s="5">
        <f t="shared" si="18"/>
        <v>17</v>
      </c>
      <c r="K53" s="6" t="str">
        <f t="shared" si="19"/>
        <v xml:space="preserve">Автошина </v>
      </c>
      <c r="L53" s="19" t="str">
        <f t="shared" si="16"/>
        <v>240-508 (8,25-20) ИК-6АМО 10 сл</v>
      </c>
      <c r="M53" s="12"/>
      <c r="N53" s="9" t="str">
        <f t="shared" si="20"/>
        <v>к-т</v>
      </c>
      <c r="O53" s="20">
        <f t="shared" si="21"/>
        <v>7238.66</v>
      </c>
      <c r="P53" s="12"/>
      <c r="Q53" s="9">
        <f t="shared" si="22"/>
        <v>8</v>
      </c>
      <c r="R53" s="38">
        <f t="shared" si="15"/>
        <v>0</v>
      </c>
    </row>
    <row r="54" spans="2:18" ht="15" customHeight="1" x14ac:dyDescent="0.25">
      <c r="B54" s="68">
        <v>18</v>
      </c>
      <c r="C54" s="69" t="s">
        <v>22</v>
      </c>
      <c r="D54" s="69" t="s">
        <v>64</v>
      </c>
      <c r="E54" s="70" t="s">
        <v>78</v>
      </c>
      <c r="F54" s="71">
        <v>9738.48</v>
      </c>
      <c r="G54" s="89">
        <v>14</v>
      </c>
      <c r="H54" s="37">
        <f t="shared" si="17"/>
        <v>136338.72</v>
      </c>
      <c r="J54" s="5">
        <f t="shared" si="18"/>
        <v>18</v>
      </c>
      <c r="K54" s="6" t="str">
        <f t="shared" si="19"/>
        <v xml:space="preserve">Автошина </v>
      </c>
      <c r="L54" s="19" t="str">
        <f t="shared" si="16"/>
        <v>240-508 (8,25-20) К-100</v>
      </c>
      <c r="M54" s="12"/>
      <c r="N54" s="9" t="str">
        <f t="shared" si="20"/>
        <v>к-т</v>
      </c>
      <c r="O54" s="20">
        <f t="shared" si="21"/>
        <v>9738.48</v>
      </c>
      <c r="P54" s="12"/>
      <c r="Q54" s="9">
        <f t="shared" si="22"/>
        <v>14</v>
      </c>
      <c r="R54" s="38">
        <f t="shared" si="15"/>
        <v>0</v>
      </c>
    </row>
    <row r="55" spans="2:18" ht="15" customHeight="1" x14ac:dyDescent="0.25">
      <c r="B55" s="68">
        <v>19</v>
      </c>
      <c r="C55" s="69" t="s">
        <v>22</v>
      </c>
      <c r="D55" s="69" t="s">
        <v>65</v>
      </c>
      <c r="E55" s="70" t="s">
        <v>78</v>
      </c>
      <c r="F55" s="71">
        <v>8290.98</v>
      </c>
      <c r="G55" s="89">
        <v>6</v>
      </c>
      <c r="H55" s="37">
        <f t="shared" si="17"/>
        <v>49745.88</v>
      </c>
      <c r="J55" s="5">
        <f t="shared" si="18"/>
        <v>19</v>
      </c>
      <c r="K55" s="6" t="str">
        <f t="shared" si="19"/>
        <v xml:space="preserve">Автошина </v>
      </c>
      <c r="L55" s="19" t="str">
        <f t="shared" si="16"/>
        <v>240R508 (8.25P20) КИ-63</v>
      </c>
      <c r="M55" s="12"/>
      <c r="N55" s="9" t="str">
        <f t="shared" si="20"/>
        <v>к-т</v>
      </c>
      <c r="O55" s="20">
        <f t="shared" si="21"/>
        <v>8290.98</v>
      </c>
      <c r="P55" s="12"/>
      <c r="Q55" s="9">
        <f t="shared" si="22"/>
        <v>6</v>
      </c>
      <c r="R55" s="38">
        <f t="shared" si="15"/>
        <v>0</v>
      </c>
    </row>
    <row r="56" spans="2:18" ht="15" customHeight="1" x14ac:dyDescent="0.25">
      <c r="B56" s="68">
        <v>20</v>
      </c>
      <c r="C56" s="69" t="s">
        <v>22</v>
      </c>
      <c r="D56" s="69" t="s">
        <v>38</v>
      </c>
      <c r="E56" s="70" t="s">
        <v>78</v>
      </c>
      <c r="F56" s="71">
        <v>5263.85</v>
      </c>
      <c r="G56" s="89">
        <v>5</v>
      </c>
      <c r="H56" s="37">
        <f t="shared" si="17"/>
        <v>26319.25</v>
      </c>
      <c r="J56" s="5">
        <f t="shared" si="18"/>
        <v>20</v>
      </c>
      <c r="K56" s="6" t="str">
        <f t="shared" si="19"/>
        <v xml:space="preserve">Автошина </v>
      </c>
      <c r="L56" s="19" t="str">
        <f t="shared" si="16"/>
        <v>245/70Р16 К-214</v>
      </c>
      <c r="M56" s="12"/>
      <c r="N56" s="9" t="str">
        <f t="shared" si="20"/>
        <v>к-т</v>
      </c>
      <c r="O56" s="20">
        <f t="shared" si="21"/>
        <v>5263.85</v>
      </c>
      <c r="P56" s="12"/>
      <c r="Q56" s="9">
        <f t="shared" si="22"/>
        <v>5</v>
      </c>
      <c r="R56" s="38">
        <f t="shared" si="15"/>
        <v>0</v>
      </c>
    </row>
    <row r="57" spans="2:18" ht="22.5" customHeight="1" x14ac:dyDescent="0.25">
      <c r="B57" s="68">
        <v>21</v>
      </c>
      <c r="C57" s="69" t="s">
        <v>22</v>
      </c>
      <c r="D57" s="69" t="s">
        <v>66</v>
      </c>
      <c r="E57" s="70" t="s">
        <v>78</v>
      </c>
      <c r="F57" s="71">
        <v>8949.23</v>
      </c>
      <c r="G57" s="89">
        <v>38</v>
      </c>
      <c r="H57" s="37">
        <f t="shared" si="17"/>
        <v>340070.74</v>
      </c>
      <c r="J57" s="5">
        <f t="shared" si="18"/>
        <v>21</v>
      </c>
      <c r="K57" s="6" t="str">
        <f t="shared" si="19"/>
        <v xml:space="preserve">Автошина </v>
      </c>
      <c r="L57" s="19" t="str">
        <f t="shared" si="16"/>
        <v>260Р508 (9,00Р20) О-40БМ 1 12 сл</v>
      </c>
      <c r="M57" s="12"/>
      <c r="N57" s="9" t="str">
        <f t="shared" si="20"/>
        <v>к-т</v>
      </c>
      <c r="O57" s="20">
        <f t="shared" si="21"/>
        <v>8949.23</v>
      </c>
      <c r="P57" s="12"/>
      <c r="Q57" s="9">
        <f t="shared" si="22"/>
        <v>38</v>
      </c>
      <c r="R57" s="38">
        <f t="shared" si="15"/>
        <v>0</v>
      </c>
    </row>
    <row r="58" spans="2:18" ht="15" customHeight="1" x14ac:dyDescent="0.25">
      <c r="B58" s="68">
        <v>22</v>
      </c>
      <c r="C58" s="69" t="s">
        <v>22</v>
      </c>
      <c r="D58" s="69" t="s">
        <v>67</v>
      </c>
      <c r="E58" s="70" t="s">
        <v>78</v>
      </c>
      <c r="F58" s="71">
        <v>21690.93</v>
      </c>
      <c r="G58" s="89">
        <v>24</v>
      </c>
      <c r="H58" s="37">
        <f t="shared" si="17"/>
        <v>520582.32</v>
      </c>
      <c r="J58" s="14">
        <f t="shared" si="18"/>
        <v>22</v>
      </c>
      <c r="K58" s="15" t="str">
        <f t="shared" si="19"/>
        <v xml:space="preserve">Автошина </v>
      </c>
      <c r="L58" s="19" t="str">
        <f t="shared" si="16"/>
        <v>320-457 (12.00-18) К-70</v>
      </c>
      <c r="M58" s="16"/>
      <c r="N58" s="17" t="str">
        <f t="shared" si="20"/>
        <v>к-т</v>
      </c>
      <c r="O58" s="21">
        <f t="shared" si="21"/>
        <v>21690.93</v>
      </c>
      <c r="P58" s="12"/>
      <c r="Q58" s="17">
        <f t="shared" si="22"/>
        <v>24</v>
      </c>
      <c r="R58" s="38">
        <f t="shared" si="15"/>
        <v>0</v>
      </c>
    </row>
    <row r="59" spans="2:18" ht="22.5" customHeight="1" x14ac:dyDescent="0.25">
      <c r="B59" s="68">
        <v>23</v>
      </c>
      <c r="C59" s="69" t="s">
        <v>22</v>
      </c>
      <c r="D59" s="69" t="s">
        <v>42</v>
      </c>
      <c r="E59" s="70" t="s">
        <v>78</v>
      </c>
      <c r="F59" s="71">
        <v>23031.360000000001</v>
      </c>
      <c r="G59" s="89">
        <v>46</v>
      </c>
      <c r="H59" s="37">
        <f t="shared" si="17"/>
        <v>1059442.56</v>
      </c>
      <c r="J59" s="5">
        <f t="shared" si="18"/>
        <v>23</v>
      </c>
      <c r="K59" s="6" t="str">
        <f t="shared" si="19"/>
        <v xml:space="preserve">Автошина </v>
      </c>
      <c r="L59" s="19" t="str">
        <f t="shared" si="16"/>
        <v>320Р457 (12.00Р18) НК 431</v>
      </c>
      <c r="M59" s="12"/>
      <c r="N59" s="9" t="str">
        <f t="shared" si="20"/>
        <v>к-т</v>
      </c>
      <c r="O59" s="20">
        <f t="shared" si="21"/>
        <v>23031.360000000001</v>
      </c>
      <c r="P59" s="12"/>
      <c r="Q59" s="9">
        <f t="shared" si="22"/>
        <v>46</v>
      </c>
      <c r="R59" s="38">
        <f t="shared" si="15"/>
        <v>0</v>
      </c>
    </row>
    <row r="60" spans="2:18" ht="15" customHeight="1" x14ac:dyDescent="0.25">
      <c r="B60" s="68">
        <v>24</v>
      </c>
      <c r="C60" s="69" t="s">
        <v>22</v>
      </c>
      <c r="D60" s="69" t="s">
        <v>68</v>
      </c>
      <c r="E60" s="70" t="s">
        <v>78</v>
      </c>
      <c r="F60" s="71">
        <v>23689.63</v>
      </c>
      <c r="G60" s="89">
        <v>6</v>
      </c>
      <c r="H60" s="37">
        <f t="shared" si="17"/>
        <v>142137.78</v>
      </c>
      <c r="J60" s="5">
        <f t="shared" si="18"/>
        <v>24</v>
      </c>
      <c r="K60" s="6" t="str">
        <f t="shared" si="19"/>
        <v xml:space="preserve">Автошина </v>
      </c>
      <c r="L60" s="19" t="str">
        <f t="shared" si="16"/>
        <v>320Р508 (12.00Р20) КИ-113</v>
      </c>
      <c r="M60" s="12"/>
      <c r="N60" s="9" t="str">
        <f t="shared" si="20"/>
        <v>к-т</v>
      </c>
      <c r="O60" s="20">
        <f t="shared" si="21"/>
        <v>23689.63</v>
      </c>
      <c r="P60" s="12"/>
      <c r="Q60" s="9">
        <f t="shared" si="22"/>
        <v>6</v>
      </c>
      <c r="R60" s="38">
        <f t="shared" si="15"/>
        <v>0</v>
      </c>
    </row>
    <row r="61" spans="2:18" ht="15" customHeight="1" x14ac:dyDescent="0.25">
      <c r="B61" s="68">
        <v>25</v>
      </c>
      <c r="C61" s="69" t="s">
        <v>22</v>
      </c>
      <c r="D61" s="69" t="s">
        <v>69</v>
      </c>
      <c r="E61" s="70" t="s">
        <v>78</v>
      </c>
      <c r="F61" s="71">
        <v>21714.58</v>
      </c>
      <c r="G61" s="89">
        <v>6</v>
      </c>
      <c r="H61" s="37">
        <f t="shared" si="17"/>
        <v>130287.48000000001</v>
      </c>
      <c r="J61" s="5">
        <f t="shared" si="18"/>
        <v>25</v>
      </c>
      <c r="K61" s="6" t="str">
        <f t="shared" si="19"/>
        <v xml:space="preserve">Автошина </v>
      </c>
      <c r="L61" s="19" t="str">
        <f t="shared" si="16"/>
        <v>425/85R21 NORTEC TR184-1</v>
      </c>
      <c r="M61" s="12"/>
      <c r="N61" s="9" t="str">
        <f t="shared" si="20"/>
        <v>к-т</v>
      </c>
      <c r="O61" s="20">
        <f t="shared" si="21"/>
        <v>21714.58</v>
      </c>
      <c r="P61" s="12"/>
      <c r="Q61" s="9">
        <f t="shared" si="22"/>
        <v>6</v>
      </c>
      <c r="R61" s="38">
        <f t="shared" si="15"/>
        <v>0</v>
      </c>
    </row>
    <row r="62" spans="2:18" ht="15" customHeight="1" x14ac:dyDescent="0.25">
      <c r="B62" s="68">
        <v>26</v>
      </c>
      <c r="C62" s="69" t="s">
        <v>22</v>
      </c>
      <c r="D62" s="69" t="s">
        <v>46</v>
      </c>
      <c r="E62" s="70" t="s">
        <v>78</v>
      </c>
      <c r="F62" s="71">
        <v>30464.78</v>
      </c>
      <c r="G62" s="89">
        <v>6</v>
      </c>
      <c r="H62" s="37">
        <f t="shared" si="17"/>
        <v>182788.68</v>
      </c>
      <c r="J62" s="5">
        <f t="shared" si="18"/>
        <v>26</v>
      </c>
      <c r="K62" s="6" t="str">
        <f t="shared" si="19"/>
        <v xml:space="preserve">Автошина </v>
      </c>
      <c r="L62" s="19" t="str">
        <f t="shared" si="16"/>
        <v>425/85Р21 О-184 18 сл</v>
      </c>
      <c r="M62" s="12"/>
      <c r="N62" s="9" t="str">
        <f t="shared" si="20"/>
        <v>к-т</v>
      </c>
      <c r="O62" s="20">
        <f t="shared" si="21"/>
        <v>30464.78</v>
      </c>
      <c r="P62" s="12"/>
      <c r="Q62" s="9">
        <f t="shared" si="22"/>
        <v>6</v>
      </c>
      <c r="R62" s="38">
        <f t="shared" si="15"/>
        <v>0</v>
      </c>
    </row>
    <row r="63" spans="2:18" ht="15" customHeight="1" x14ac:dyDescent="0.25">
      <c r="B63" s="68">
        <v>27</v>
      </c>
      <c r="C63" s="69" t="s">
        <v>22</v>
      </c>
      <c r="D63" s="69" t="s">
        <v>70</v>
      </c>
      <c r="E63" s="70" t="s">
        <v>78</v>
      </c>
      <c r="F63" s="71">
        <v>24919.08</v>
      </c>
      <c r="G63" s="89">
        <v>2</v>
      </c>
      <c r="H63" s="37">
        <f t="shared" si="17"/>
        <v>49838.16</v>
      </c>
      <c r="J63" s="5">
        <f t="shared" si="18"/>
        <v>27</v>
      </c>
      <c r="K63" s="6" t="str">
        <f t="shared" si="19"/>
        <v xml:space="preserve">Автошина </v>
      </c>
      <c r="L63" s="19" t="str">
        <f t="shared" si="16"/>
        <v>Кама-Урал НС18 390/95 R20</v>
      </c>
      <c r="M63" s="12"/>
      <c r="N63" s="9" t="str">
        <f t="shared" si="20"/>
        <v>к-т</v>
      </c>
      <c r="O63" s="20">
        <f t="shared" si="21"/>
        <v>24919.08</v>
      </c>
      <c r="P63" s="12"/>
      <c r="Q63" s="9">
        <f t="shared" si="22"/>
        <v>2</v>
      </c>
      <c r="R63" s="38">
        <f t="shared" si="15"/>
        <v>0</v>
      </c>
    </row>
    <row r="64" spans="2:18" ht="15" customHeight="1" x14ac:dyDescent="0.25">
      <c r="B64" s="68">
        <v>28</v>
      </c>
      <c r="C64" s="69" t="s">
        <v>22</v>
      </c>
      <c r="D64" s="69" t="s">
        <v>71</v>
      </c>
      <c r="E64" s="70" t="s">
        <v>78</v>
      </c>
      <c r="F64" s="71">
        <v>11581.18</v>
      </c>
      <c r="G64" s="89">
        <v>4</v>
      </c>
      <c r="H64" s="37">
        <f t="shared" si="17"/>
        <v>46324.72</v>
      </c>
      <c r="J64" s="5">
        <f t="shared" si="18"/>
        <v>28</v>
      </c>
      <c r="K64" s="6" t="str">
        <f t="shared" si="19"/>
        <v xml:space="preserve">Автошина </v>
      </c>
      <c r="L64" s="19" t="str">
        <f t="shared" si="16"/>
        <v>11.2*20 Ф-35</v>
      </c>
      <c r="M64" s="12"/>
      <c r="N64" s="9" t="str">
        <f t="shared" si="20"/>
        <v>к-т</v>
      </c>
      <c r="O64" s="20">
        <f t="shared" si="21"/>
        <v>11581.18</v>
      </c>
      <c r="P64" s="12"/>
      <c r="Q64" s="9">
        <f t="shared" si="22"/>
        <v>4</v>
      </c>
      <c r="R64" s="38">
        <f t="shared" si="15"/>
        <v>0</v>
      </c>
    </row>
    <row r="65" spans="1:18" ht="22.5" customHeight="1" x14ac:dyDescent="0.25">
      <c r="B65" s="68">
        <v>29</v>
      </c>
      <c r="C65" s="69" t="s">
        <v>77</v>
      </c>
      <c r="D65" s="69" t="s">
        <v>72</v>
      </c>
      <c r="E65" s="70" t="s">
        <v>78</v>
      </c>
      <c r="F65" s="71">
        <v>8704.16</v>
      </c>
      <c r="G65" s="89">
        <v>2</v>
      </c>
      <c r="H65" s="37">
        <f t="shared" si="17"/>
        <v>17408.32</v>
      </c>
      <c r="J65" s="5">
        <f t="shared" si="18"/>
        <v>29</v>
      </c>
      <c r="K65" s="6" t="str">
        <f t="shared" si="19"/>
        <v xml:space="preserve">Шина МТЗ-50, 52, 80, 82 (задняя) </v>
      </c>
      <c r="L65" s="19" t="str">
        <f t="shared" si="16"/>
        <v>15.5Р38  Ф-2А  10 сл</v>
      </c>
      <c r="M65" s="12"/>
      <c r="N65" s="9" t="str">
        <f t="shared" si="20"/>
        <v>к-т</v>
      </c>
      <c r="O65" s="20">
        <f t="shared" si="21"/>
        <v>8704.16</v>
      </c>
      <c r="P65" s="12"/>
      <c r="Q65" s="9">
        <f t="shared" si="22"/>
        <v>2</v>
      </c>
      <c r="R65" s="38">
        <f t="shared" si="15"/>
        <v>0</v>
      </c>
    </row>
    <row r="66" spans="1:18" x14ac:dyDescent="0.25">
      <c r="B66" s="12"/>
      <c r="C66" s="12"/>
      <c r="D66" s="12"/>
      <c r="E66" s="12"/>
      <c r="F66" s="12"/>
      <c r="G66" s="23">
        <f>SUM(G37:G65)</f>
        <v>558</v>
      </c>
      <c r="H66" s="40">
        <f>SUM(H37:H65)</f>
        <v>5885619.6300000008</v>
      </c>
      <c r="I66" s="12"/>
      <c r="J66" s="12"/>
      <c r="K66" s="12"/>
      <c r="L66" s="12"/>
      <c r="M66" s="12"/>
      <c r="N66" s="12"/>
      <c r="O66" s="12"/>
      <c r="P66" s="12"/>
      <c r="Q66" s="50">
        <f>SUM(Q37:Q65)</f>
        <v>558</v>
      </c>
      <c r="R66" s="13">
        <f>SUM(R37:R65)</f>
        <v>0</v>
      </c>
    </row>
    <row r="67" spans="1:18" s="25" customFormat="1" ht="15.75" customHeight="1" x14ac:dyDescent="0.25">
      <c r="A67" s="107" t="s">
        <v>14</v>
      </c>
      <c r="B67" s="108"/>
      <c r="C67" s="108"/>
      <c r="D67" s="108"/>
      <c r="E67" s="108"/>
      <c r="F67" s="108"/>
      <c r="G67" s="108"/>
      <c r="H67" s="109"/>
      <c r="I67" s="109"/>
      <c r="J67" s="109"/>
      <c r="K67" s="109"/>
      <c r="L67" s="109"/>
      <c r="M67" s="109"/>
      <c r="N67" s="109"/>
      <c r="O67" s="109"/>
      <c r="P67" s="109"/>
      <c r="Q67" s="110"/>
      <c r="R67" s="72"/>
    </row>
    <row r="68" spans="1:18" s="25" customFormat="1" ht="15.75" customHeight="1" x14ac:dyDescent="0.25">
      <c r="A68" s="107" t="s">
        <v>21</v>
      </c>
      <c r="B68" s="109"/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09"/>
      <c r="Q68" s="110"/>
      <c r="R68" s="72"/>
    </row>
    <row r="69" spans="1:18" ht="18" customHeight="1" x14ac:dyDescent="0.25">
      <c r="B69" s="51">
        <v>1</v>
      </c>
      <c r="C69" s="69" t="s">
        <v>22</v>
      </c>
      <c r="D69" s="73" t="s">
        <v>73</v>
      </c>
      <c r="E69" s="74" t="s">
        <v>78</v>
      </c>
      <c r="F69" s="75">
        <v>15792.71</v>
      </c>
      <c r="G69" s="90">
        <v>6</v>
      </c>
      <c r="H69" s="37">
        <f t="shared" ref="H69:H70" si="23">F69*G69</f>
        <v>94756.26</v>
      </c>
      <c r="J69" s="5">
        <f t="shared" ref="J69:J70" si="24">B69</f>
        <v>1</v>
      </c>
      <c r="K69" s="6" t="str">
        <f t="shared" ref="K69:K70" si="25">C69</f>
        <v xml:space="preserve">Автошина </v>
      </c>
      <c r="L69" s="19" t="str">
        <f>D69</f>
        <v>10.00R20 ОИ-73Б 16 сл</v>
      </c>
      <c r="M69" s="12"/>
      <c r="N69" s="9" t="str">
        <f t="shared" ref="N69:N70" si="26">E69</f>
        <v>к-т</v>
      </c>
      <c r="O69" s="20">
        <f t="shared" ref="O69:O70" si="27">F69</f>
        <v>15792.71</v>
      </c>
      <c r="P69" s="12"/>
      <c r="Q69" s="9">
        <f t="shared" ref="Q69:Q70" si="28">G69</f>
        <v>6</v>
      </c>
      <c r="R69" s="38">
        <f t="shared" ref="R69:R70" si="29">P69*Q69</f>
        <v>0</v>
      </c>
    </row>
    <row r="70" spans="1:18" x14ac:dyDescent="0.25">
      <c r="B70" s="51">
        <v>2</v>
      </c>
      <c r="C70" s="69" t="s">
        <v>22</v>
      </c>
      <c r="D70" s="73" t="s">
        <v>56</v>
      </c>
      <c r="E70" s="74" t="s">
        <v>78</v>
      </c>
      <c r="F70" s="75">
        <v>16235.54</v>
      </c>
      <c r="G70" s="90">
        <v>4</v>
      </c>
      <c r="H70" s="41">
        <f t="shared" si="23"/>
        <v>64942.16</v>
      </c>
      <c r="J70" s="14">
        <f t="shared" si="24"/>
        <v>2</v>
      </c>
      <c r="K70" s="15" t="str">
        <f t="shared" si="25"/>
        <v xml:space="preserve">Автошина </v>
      </c>
      <c r="L70" s="19" t="str">
        <f t="shared" ref="L70:L76" si="30">D70</f>
        <v>12.00-18 TR70  NorTec</v>
      </c>
      <c r="M70" s="16"/>
      <c r="N70" s="17" t="str">
        <f t="shared" si="26"/>
        <v>к-т</v>
      </c>
      <c r="O70" s="21">
        <f t="shared" si="27"/>
        <v>16235.54</v>
      </c>
      <c r="P70" s="16"/>
      <c r="Q70" s="17">
        <f t="shared" si="28"/>
        <v>4</v>
      </c>
      <c r="R70" s="39">
        <f t="shared" si="29"/>
        <v>0</v>
      </c>
    </row>
    <row r="71" spans="1:18" ht="30" x14ac:dyDescent="0.25">
      <c r="B71" s="51">
        <v>3</v>
      </c>
      <c r="C71" s="69" t="s">
        <v>22</v>
      </c>
      <c r="D71" s="19" t="s">
        <v>81</v>
      </c>
      <c r="E71" s="74" t="s">
        <v>78</v>
      </c>
      <c r="F71" s="75">
        <v>26840.87</v>
      </c>
      <c r="G71" s="90">
        <v>2</v>
      </c>
      <c r="H71" s="37">
        <f t="shared" ref="H71:H76" si="31">F71*G71</f>
        <v>53681.74</v>
      </c>
      <c r="J71" s="5">
        <f t="shared" ref="J71:J76" si="32">B71</f>
        <v>3</v>
      </c>
      <c r="K71" s="6" t="str">
        <f t="shared" ref="K71:K76" si="33">C71</f>
        <v xml:space="preserve">Автошина </v>
      </c>
      <c r="L71" s="19" t="str">
        <f t="shared" si="30"/>
        <v>425/85R21 NorTec TR 1260 нc18</v>
      </c>
      <c r="M71" s="12"/>
      <c r="N71" s="9" t="str">
        <f t="shared" ref="N71:N76" si="34">E71</f>
        <v>к-т</v>
      </c>
      <c r="O71" s="20">
        <f t="shared" ref="O71:O76" si="35">F71</f>
        <v>26840.87</v>
      </c>
      <c r="P71" s="12"/>
      <c r="Q71" s="9">
        <f t="shared" ref="Q71:Q76" si="36">G71</f>
        <v>2</v>
      </c>
      <c r="R71" s="38">
        <f t="shared" ref="R71:R76" si="37">P71*Q71</f>
        <v>0</v>
      </c>
    </row>
    <row r="72" spans="1:18" x14ac:dyDescent="0.25">
      <c r="B72" s="51">
        <v>4</v>
      </c>
      <c r="C72" s="69" t="s">
        <v>22</v>
      </c>
      <c r="D72" s="73" t="s">
        <v>32</v>
      </c>
      <c r="E72" s="74" t="s">
        <v>78</v>
      </c>
      <c r="F72" s="75">
        <v>4630.6400000000003</v>
      </c>
      <c r="G72" s="90">
        <v>16</v>
      </c>
      <c r="H72" s="41">
        <f t="shared" si="31"/>
        <v>74090.240000000005</v>
      </c>
      <c r="J72" s="14">
        <f t="shared" si="32"/>
        <v>4</v>
      </c>
      <c r="K72" s="15" t="str">
        <f t="shared" si="33"/>
        <v xml:space="preserve">Автошина </v>
      </c>
      <c r="L72" s="19" t="str">
        <f t="shared" si="30"/>
        <v>225/75Р16 КАМА 219</v>
      </c>
      <c r="M72" s="16"/>
      <c r="N72" s="17" t="str">
        <f t="shared" si="34"/>
        <v>к-т</v>
      </c>
      <c r="O72" s="21">
        <f t="shared" si="35"/>
        <v>4630.6400000000003</v>
      </c>
      <c r="P72" s="16"/>
      <c r="Q72" s="17">
        <f t="shared" si="36"/>
        <v>16</v>
      </c>
      <c r="R72" s="39">
        <f t="shared" si="37"/>
        <v>0</v>
      </c>
    </row>
    <row r="73" spans="1:18" x14ac:dyDescent="0.25">
      <c r="B73" s="51">
        <v>5</v>
      </c>
      <c r="C73" s="69" t="s">
        <v>22</v>
      </c>
      <c r="D73" s="73" t="s">
        <v>67</v>
      </c>
      <c r="E73" s="74" t="s">
        <v>78</v>
      </c>
      <c r="F73" s="75">
        <v>21690.93</v>
      </c>
      <c r="G73" s="90">
        <v>4</v>
      </c>
      <c r="H73" s="37">
        <f t="shared" si="31"/>
        <v>86763.72</v>
      </c>
      <c r="J73" s="5">
        <f t="shared" si="32"/>
        <v>5</v>
      </c>
      <c r="K73" s="6" t="str">
        <f t="shared" si="33"/>
        <v xml:space="preserve">Автошина </v>
      </c>
      <c r="L73" s="19" t="str">
        <f t="shared" si="30"/>
        <v>320-457 (12.00-18) К-70</v>
      </c>
      <c r="M73" s="12"/>
      <c r="N73" s="9" t="str">
        <f t="shared" si="34"/>
        <v>к-т</v>
      </c>
      <c r="O73" s="20">
        <f t="shared" si="35"/>
        <v>21690.93</v>
      </c>
      <c r="P73" s="12"/>
      <c r="Q73" s="9">
        <f t="shared" si="36"/>
        <v>4</v>
      </c>
      <c r="R73" s="39">
        <f t="shared" si="37"/>
        <v>0</v>
      </c>
    </row>
    <row r="74" spans="1:18" x14ac:dyDescent="0.25">
      <c r="B74" s="51">
        <v>6</v>
      </c>
      <c r="C74" s="69" t="s">
        <v>22</v>
      </c>
      <c r="D74" s="73" t="s">
        <v>68</v>
      </c>
      <c r="E74" s="74" t="s">
        <v>78</v>
      </c>
      <c r="F74" s="75">
        <v>23689.63</v>
      </c>
      <c r="G74" s="90">
        <v>4</v>
      </c>
      <c r="H74" s="41">
        <f t="shared" si="31"/>
        <v>94758.52</v>
      </c>
      <c r="J74" s="14">
        <f t="shared" si="32"/>
        <v>6</v>
      </c>
      <c r="K74" s="15" t="str">
        <f t="shared" si="33"/>
        <v xml:space="preserve">Автошина </v>
      </c>
      <c r="L74" s="19" t="str">
        <f t="shared" si="30"/>
        <v>320Р508 (12.00Р20) КИ-113</v>
      </c>
      <c r="M74" s="16"/>
      <c r="N74" s="17" t="str">
        <f t="shared" si="34"/>
        <v>к-т</v>
      </c>
      <c r="O74" s="21">
        <f t="shared" si="35"/>
        <v>23689.63</v>
      </c>
      <c r="P74" s="16"/>
      <c r="Q74" s="17">
        <f t="shared" si="36"/>
        <v>4</v>
      </c>
      <c r="R74" s="38">
        <f t="shared" si="37"/>
        <v>0</v>
      </c>
    </row>
    <row r="75" spans="1:18" ht="30" x14ac:dyDescent="0.25">
      <c r="B75" s="51">
        <v>7</v>
      </c>
      <c r="C75" s="69" t="s">
        <v>22</v>
      </c>
      <c r="D75" s="73" t="s">
        <v>44</v>
      </c>
      <c r="E75" s="74" t="s">
        <v>78</v>
      </c>
      <c r="F75" s="75">
        <v>17060.27</v>
      </c>
      <c r="G75" s="90">
        <v>10</v>
      </c>
      <c r="H75" s="41">
        <f t="shared" si="31"/>
        <v>170602.7</v>
      </c>
      <c r="J75" s="5">
        <f t="shared" si="32"/>
        <v>7</v>
      </c>
      <c r="K75" s="6" t="str">
        <f t="shared" si="33"/>
        <v xml:space="preserve">Автошина </v>
      </c>
      <c r="L75" s="19" t="str">
        <f t="shared" si="30"/>
        <v>370-508 (14,00-20) ОИ-25 14 сл</v>
      </c>
      <c r="M75" s="12"/>
      <c r="N75" s="9" t="str">
        <f t="shared" si="34"/>
        <v>к-т</v>
      </c>
      <c r="O75" s="20">
        <f t="shared" si="35"/>
        <v>17060.27</v>
      </c>
      <c r="P75" s="12"/>
      <c r="Q75" s="9">
        <f t="shared" si="36"/>
        <v>10</v>
      </c>
      <c r="R75" s="39">
        <f t="shared" si="37"/>
        <v>0</v>
      </c>
    </row>
    <row r="76" spans="1:18" ht="30" x14ac:dyDescent="0.25">
      <c r="B76" s="52">
        <v>8</v>
      </c>
      <c r="C76" s="76" t="s">
        <v>22</v>
      </c>
      <c r="D76" s="77" t="s">
        <v>74</v>
      </c>
      <c r="E76" s="78" t="s">
        <v>78</v>
      </c>
      <c r="F76" s="79">
        <v>32901.96</v>
      </c>
      <c r="G76" s="91">
        <v>2</v>
      </c>
      <c r="H76" s="42">
        <f t="shared" si="31"/>
        <v>65803.92</v>
      </c>
      <c r="J76" s="14">
        <f t="shared" si="32"/>
        <v>8</v>
      </c>
      <c r="K76" s="15" t="str">
        <f t="shared" si="33"/>
        <v xml:space="preserve">Автошина </v>
      </c>
      <c r="L76" s="19" t="str">
        <f t="shared" si="30"/>
        <v>425/85R21 КАМА-1260  ТУ 38.604-11-02-95</v>
      </c>
      <c r="M76" s="16"/>
      <c r="N76" s="17" t="str">
        <f t="shared" si="34"/>
        <v>к-т</v>
      </c>
      <c r="O76" s="21">
        <f t="shared" si="35"/>
        <v>32901.96</v>
      </c>
      <c r="P76" s="16"/>
      <c r="Q76" s="17">
        <f t="shared" si="36"/>
        <v>2</v>
      </c>
      <c r="R76" s="39">
        <f t="shared" si="37"/>
        <v>0</v>
      </c>
    </row>
    <row r="77" spans="1:18" x14ac:dyDescent="0.25">
      <c r="G77" s="53">
        <f>SUM(G69:G76)</f>
        <v>48</v>
      </c>
      <c r="H77" s="54">
        <f>SUM(H69:H76)</f>
        <v>705399.26000000013</v>
      </c>
      <c r="J77" s="12"/>
      <c r="K77" s="12"/>
      <c r="L77" s="12"/>
      <c r="M77" s="12"/>
      <c r="N77" s="12"/>
      <c r="O77" s="12"/>
      <c r="P77" s="12"/>
      <c r="Q77" s="55"/>
      <c r="R77" s="13">
        <f>SUM(R69:R76)</f>
        <v>0</v>
      </c>
    </row>
    <row r="78" spans="1:18" x14ac:dyDescent="0.25">
      <c r="B78" s="111" t="s">
        <v>20</v>
      </c>
      <c r="C78" s="112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4"/>
    </row>
    <row r="79" spans="1:18" x14ac:dyDescent="0.25">
      <c r="B79" s="12">
        <v>1</v>
      </c>
      <c r="C79" s="73" t="s">
        <v>33</v>
      </c>
      <c r="D79" s="73" t="s">
        <v>53</v>
      </c>
      <c r="E79" s="74" t="s">
        <v>78</v>
      </c>
      <c r="F79" s="75">
        <v>13160.78</v>
      </c>
      <c r="G79" s="90">
        <v>2</v>
      </c>
      <c r="H79" s="42">
        <f>G79*F79</f>
        <v>26321.56</v>
      </c>
      <c r="I79" s="48"/>
      <c r="J79" s="26">
        <f t="shared" ref="J79" si="38">B79</f>
        <v>1</v>
      </c>
      <c r="K79" s="27" t="str">
        <f t="shared" ref="K79" si="39">C79</f>
        <v>Автошина</v>
      </c>
      <c r="L79" s="19" t="str">
        <f>D79</f>
        <v>11.00R20 О-168 150/146</v>
      </c>
      <c r="M79" s="12"/>
      <c r="N79" s="28" t="str">
        <f t="shared" ref="N79" si="40">E79</f>
        <v>к-т</v>
      </c>
      <c r="O79" s="28">
        <f>F79</f>
        <v>13160.78</v>
      </c>
      <c r="Q79" s="29">
        <f>G79</f>
        <v>2</v>
      </c>
      <c r="R79" s="39">
        <f t="shared" ref="R79" si="41">P79*Q79</f>
        <v>0</v>
      </c>
    </row>
    <row r="80" spans="1:18" ht="20.25" customHeight="1" x14ac:dyDescent="0.25">
      <c r="B80" s="12">
        <v>2</v>
      </c>
      <c r="C80" s="73" t="s">
        <v>33</v>
      </c>
      <c r="D80" s="73" t="s">
        <v>58</v>
      </c>
      <c r="E80" s="74" t="s">
        <v>78</v>
      </c>
      <c r="F80" s="75">
        <v>22484.36</v>
      </c>
      <c r="G80" s="90">
        <v>2</v>
      </c>
      <c r="H80" s="42">
        <f t="shared" ref="H80:H87" si="42">G80*F80</f>
        <v>44968.72</v>
      </c>
      <c r="I80" s="48"/>
      <c r="J80" s="26">
        <f t="shared" ref="J80:J87" si="43">B80</f>
        <v>2</v>
      </c>
      <c r="K80" s="27" t="str">
        <f t="shared" ref="K80:K87" si="44">C80</f>
        <v>Автошина</v>
      </c>
      <c r="L80" s="19" t="str">
        <f t="shared" ref="L80:L87" si="45">D80</f>
        <v>16.9-28 DT-124 Voltyre HEAVY</v>
      </c>
      <c r="M80" s="12"/>
      <c r="N80" s="28" t="str">
        <f t="shared" ref="N80:N87" si="46">E80</f>
        <v>к-т</v>
      </c>
      <c r="O80" s="28">
        <f t="shared" ref="O80:O87" si="47">F80</f>
        <v>22484.36</v>
      </c>
      <c r="Q80" s="29">
        <f t="shared" ref="Q80:Q87" si="48">G80</f>
        <v>2</v>
      </c>
      <c r="R80" s="39">
        <f t="shared" ref="R80:R87" si="49">P80*Q80</f>
        <v>0</v>
      </c>
    </row>
    <row r="81" spans="2:27" ht="30" x14ac:dyDescent="0.25">
      <c r="B81" s="12">
        <v>3</v>
      </c>
      <c r="C81" s="73" t="s">
        <v>33</v>
      </c>
      <c r="D81" s="73" t="s">
        <v>75</v>
      </c>
      <c r="E81" s="74" t="s">
        <v>12</v>
      </c>
      <c r="F81" s="75">
        <v>4197.88</v>
      </c>
      <c r="G81" s="90">
        <v>4</v>
      </c>
      <c r="H81" s="42">
        <f t="shared" si="42"/>
        <v>16791.52</v>
      </c>
      <c r="I81" s="48"/>
      <c r="J81" s="26">
        <f t="shared" si="43"/>
        <v>3</v>
      </c>
      <c r="K81" s="27" t="str">
        <f t="shared" si="44"/>
        <v>Автошина</v>
      </c>
      <c r="L81" s="19" t="str">
        <f t="shared" si="45"/>
        <v>205/70R15 КАМА-232 95Т б/к</v>
      </c>
      <c r="M81" s="12"/>
      <c r="N81" s="28" t="str">
        <f t="shared" si="46"/>
        <v>шт</v>
      </c>
      <c r="O81" s="28">
        <f t="shared" si="47"/>
        <v>4197.88</v>
      </c>
      <c r="Q81" s="29">
        <f t="shared" si="48"/>
        <v>4</v>
      </c>
      <c r="R81" s="39">
        <f t="shared" si="49"/>
        <v>0</v>
      </c>
    </row>
    <row r="82" spans="2:27" x14ac:dyDescent="0.25">
      <c r="B82" s="12">
        <v>4</v>
      </c>
      <c r="C82" s="73" t="s">
        <v>33</v>
      </c>
      <c r="D82" s="73" t="s">
        <v>32</v>
      </c>
      <c r="E82" s="74" t="s">
        <v>78</v>
      </c>
      <c r="F82" s="75">
        <v>4630.6400000000003</v>
      </c>
      <c r="G82" s="90">
        <v>48</v>
      </c>
      <c r="H82" s="42">
        <f t="shared" si="42"/>
        <v>222270.72000000003</v>
      </c>
      <c r="I82" s="48"/>
      <c r="J82" s="26">
        <f t="shared" si="43"/>
        <v>4</v>
      </c>
      <c r="K82" s="27" t="str">
        <f t="shared" si="44"/>
        <v>Автошина</v>
      </c>
      <c r="L82" s="19" t="str">
        <f t="shared" si="45"/>
        <v>225/75Р16 КАМА 219</v>
      </c>
      <c r="M82" s="12"/>
      <c r="N82" s="28" t="str">
        <f t="shared" si="46"/>
        <v>к-т</v>
      </c>
      <c r="O82" s="28">
        <f t="shared" si="47"/>
        <v>4630.6400000000003</v>
      </c>
      <c r="Q82" s="29">
        <f t="shared" si="48"/>
        <v>48</v>
      </c>
      <c r="R82" s="39">
        <f t="shared" si="49"/>
        <v>0</v>
      </c>
    </row>
    <row r="83" spans="2:27" x14ac:dyDescent="0.25">
      <c r="B83" s="12">
        <v>5</v>
      </c>
      <c r="C83" s="73" t="s">
        <v>33</v>
      </c>
      <c r="D83" s="73" t="s">
        <v>35</v>
      </c>
      <c r="E83" s="74" t="s">
        <v>78</v>
      </c>
      <c r="F83" s="75">
        <v>4606.7299999999996</v>
      </c>
      <c r="G83" s="90">
        <v>8</v>
      </c>
      <c r="H83" s="42">
        <f t="shared" si="42"/>
        <v>36853.839999999997</v>
      </c>
      <c r="I83" s="48"/>
      <c r="J83" s="26">
        <f t="shared" si="43"/>
        <v>5</v>
      </c>
      <c r="K83" s="27" t="str">
        <f t="shared" si="44"/>
        <v>Автошина</v>
      </c>
      <c r="L83" s="19" t="str">
        <f t="shared" si="45"/>
        <v>235/75Р15 И-520 Пилигримм</v>
      </c>
      <c r="M83" s="12"/>
      <c r="N83" s="28" t="str">
        <f t="shared" si="46"/>
        <v>к-т</v>
      </c>
      <c r="O83" s="28">
        <f t="shared" si="47"/>
        <v>4606.7299999999996</v>
      </c>
      <c r="Q83" s="29">
        <f t="shared" si="48"/>
        <v>8</v>
      </c>
      <c r="R83" s="39">
        <f t="shared" si="49"/>
        <v>0</v>
      </c>
    </row>
    <row r="84" spans="2:27" x14ac:dyDescent="0.25">
      <c r="B84" s="12">
        <v>6</v>
      </c>
      <c r="C84" s="73" t="s">
        <v>33</v>
      </c>
      <c r="D84" s="73" t="s">
        <v>42</v>
      </c>
      <c r="E84" s="74" t="s">
        <v>78</v>
      </c>
      <c r="F84" s="75">
        <v>23031.360000000001</v>
      </c>
      <c r="G84" s="90">
        <v>8</v>
      </c>
      <c r="H84" s="42">
        <f t="shared" si="42"/>
        <v>184250.88</v>
      </c>
      <c r="I84" s="48"/>
      <c r="J84" s="26">
        <f t="shared" si="43"/>
        <v>6</v>
      </c>
      <c r="K84" s="27" t="str">
        <f t="shared" si="44"/>
        <v>Автошина</v>
      </c>
      <c r="L84" s="19" t="str">
        <f t="shared" si="45"/>
        <v>320Р457 (12.00Р18) НК 431</v>
      </c>
      <c r="M84" s="12"/>
      <c r="N84" s="28" t="str">
        <f t="shared" si="46"/>
        <v>к-т</v>
      </c>
      <c r="O84" s="28">
        <f t="shared" si="47"/>
        <v>23031.360000000001</v>
      </c>
      <c r="Q84" s="29">
        <f t="shared" si="48"/>
        <v>8</v>
      </c>
      <c r="R84" s="39">
        <f t="shared" si="49"/>
        <v>0</v>
      </c>
    </row>
    <row r="85" spans="2:27" ht="30" x14ac:dyDescent="0.25">
      <c r="B85" s="12">
        <v>7</v>
      </c>
      <c r="C85" s="73" t="s">
        <v>33</v>
      </c>
      <c r="D85" s="73" t="s">
        <v>76</v>
      </c>
      <c r="E85" s="74" t="s">
        <v>78</v>
      </c>
      <c r="F85" s="75">
        <v>30270.03</v>
      </c>
      <c r="G85" s="90">
        <v>10</v>
      </c>
      <c r="H85" s="42">
        <f t="shared" si="42"/>
        <v>302700.3</v>
      </c>
      <c r="I85" s="48"/>
      <c r="J85" s="26">
        <f t="shared" si="43"/>
        <v>7</v>
      </c>
      <c r="K85" s="27" t="str">
        <f t="shared" si="44"/>
        <v>Автошина</v>
      </c>
      <c r="L85" s="19" t="str">
        <f t="shared" si="45"/>
        <v>370Р508 (14,00Р20) О-103 18 сл</v>
      </c>
      <c r="M85" s="12"/>
      <c r="N85" s="28" t="str">
        <f t="shared" si="46"/>
        <v>к-т</v>
      </c>
      <c r="O85" s="28">
        <f t="shared" si="47"/>
        <v>30270.03</v>
      </c>
      <c r="Q85" s="29">
        <f t="shared" si="48"/>
        <v>10</v>
      </c>
      <c r="R85" s="39">
        <f t="shared" si="49"/>
        <v>0</v>
      </c>
    </row>
    <row r="86" spans="2:27" ht="30" x14ac:dyDescent="0.25">
      <c r="B86" s="12">
        <v>8</v>
      </c>
      <c r="C86" s="73" t="s">
        <v>33</v>
      </c>
      <c r="D86" s="73" t="s">
        <v>45</v>
      </c>
      <c r="E86" s="74" t="s">
        <v>78</v>
      </c>
      <c r="F86" s="75">
        <v>23592.84</v>
      </c>
      <c r="G86" s="90">
        <v>2</v>
      </c>
      <c r="H86" s="42">
        <f t="shared" si="42"/>
        <v>47185.68</v>
      </c>
      <c r="I86" s="48"/>
      <c r="J86" s="26">
        <f t="shared" si="43"/>
        <v>8</v>
      </c>
      <c r="K86" s="27" t="str">
        <f t="shared" si="44"/>
        <v>Автошина</v>
      </c>
      <c r="L86" s="19" t="str">
        <f t="shared" si="45"/>
        <v>425/85R21 NorTec TR 1260 yc18</v>
      </c>
      <c r="M86" s="12"/>
      <c r="N86" s="28" t="str">
        <f t="shared" si="46"/>
        <v>к-т</v>
      </c>
      <c r="O86" s="28">
        <f t="shared" si="47"/>
        <v>23592.84</v>
      </c>
      <c r="Q86" s="29">
        <f t="shared" si="48"/>
        <v>2</v>
      </c>
      <c r="R86" s="39">
        <f t="shared" si="49"/>
        <v>0</v>
      </c>
    </row>
    <row r="87" spans="2:27" x14ac:dyDescent="0.25">
      <c r="B87" s="12">
        <v>9</v>
      </c>
      <c r="C87" s="73" t="s">
        <v>33</v>
      </c>
      <c r="D87" s="73" t="s">
        <v>71</v>
      </c>
      <c r="E87" s="74" t="s">
        <v>78</v>
      </c>
      <c r="F87" s="75">
        <v>11581.18</v>
      </c>
      <c r="G87" s="90">
        <v>2</v>
      </c>
      <c r="H87" s="42">
        <f t="shared" si="42"/>
        <v>23162.36</v>
      </c>
      <c r="I87" s="48"/>
      <c r="J87" s="26">
        <f t="shared" si="43"/>
        <v>9</v>
      </c>
      <c r="K87" s="27" t="str">
        <f t="shared" si="44"/>
        <v>Автошина</v>
      </c>
      <c r="L87" s="19" t="str">
        <f t="shared" si="45"/>
        <v>11.2*20 Ф-35</v>
      </c>
      <c r="M87" s="12"/>
      <c r="N87" s="28" t="str">
        <f t="shared" si="46"/>
        <v>к-т</v>
      </c>
      <c r="O87" s="28">
        <f t="shared" si="47"/>
        <v>11581.18</v>
      </c>
      <c r="Q87" s="29">
        <f t="shared" si="48"/>
        <v>2</v>
      </c>
      <c r="R87" s="39">
        <f t="shared" si="49"/>
        <v>0</v>
      </c>
    </row>
    <row r="88" spans="2:27" x14ac:dyDescent="0.25">
      <c r="B88" s="56"/>
      <c r="C88" s="80"/>
      <c r="D88" s="80"/>
      <c r="E88" s="81"/>
      <c r="F88" s="82"/>
      <c r="G88" s="83">
        <f>SUM(G79:G87)</f>
        <v>86</v>
      </c>
      <c r="H88" s="83">
        <f>SUM(H79:H87)</f>
        <v>904505.58000000007</v>
      </c>
      <c r="I88" s="30"/>
      <c r="J88" s="31"/>
      <c r="K88" s="32"/>
      <c r="L88" s="33"/>
      <c r="M88" s="30"/>
      <c r="N88" s="34"/>
      <c r="O88" s="34"/>
      <c r="Q88" s="35"/>
      <c r="R88" s="47"/>
    </row>
    <row r="89" spans="2:27" ht="15.75" customHeight="1" x14ac:dyDescent="0.25">
      <c r="B89" s="55"/>
      <c r="C89" s="116" t="s">
        <v>15</v>
      </c>
      <c r="D89" s="116"/>
      <c r="E89" s="116"/>
      <c r="F89" s="116"/>
      <c r="G89" s="116"/>
      <c r="H89" s="84">
        <f>H88+H77+H66+H35</f>
        <v>13706112.93</v>
      </c>
      <c r="I89" s="4"/>
      <c r="J89" s="12"/>
      <c r="K89" s="116" t="s">
        <v>15</v>
      </c>
      <c r="L89" s="116"/>
      <c r="M89" s="116"/>
      <c r="N89" s="116"/>
      <c r="O89" s="116"/>
      <c r="P89" s="116"/>
      <c r="Q89" s="85"/>
      <c r="R89" s="84">
        <f>R79+R77+R66+R35</f>
        <v>0</v>
      </c>
      <c r="S89" s="36"/>
      <c r="T89" s="36"/>
      <c r="U89" s="36"/>
      <c r="V89" s="36"/>
      <c r="W89" s="36"/>
      <c r="X89" s="36"/>
      <c r="Y89" s="36"/>
      <c r="Z89" s="36"/>
      <c r="AA89" s="36"/>
    </row>
    <row r="90" spans="2:27" ht="15" customHeight="1" x14ac:dyDescent="0.25">
      <c r="B90" s="55"/>
      <c r="C90" s="117" t="s">
        <v>16</v>
      </c>
      <c r="D90" s="117"/>
      <c r="E90" s="117"/>
      <c r="F90" s="117"/>
      <c r="G90" s="86">
        <v>0.2</v>
      </c>
      <c r="H90" s="87">
        <f>H89*G90</f>
        <v>2741222.5860000001</v>
      </c>
      <c r="I90" s="4"/>
      <c r="J90" s="12"/>
      <c r="K90" s="117" t="s">
        <v>16</v>
      </c>
      <c r="L90" s="117"/>
      <c r="M90" s="117"/>
      <c r="N90" s="117"/>
      <c r="O90" s="117"/>
      <c r="P90" s="117"/>
      <c r="Q90" s="86">
        <v>0.2</v>
      </c>
      <c r="R90" s="87">
        <f>R89*Q90</f>
        <v>0</v>
      </c>
      <c r="S90" s="36"/>
      <c r="T90" s="36"/>
      <c r="U90" s="36"/>
      <c r="V90" s="36"/>
      <c r="W90" s="36"/>
      <c r="X90" s="36"/>
      <c r="Y90" s="36"/>
      <c r="Z90" s="36"/>
      <c r="AA90" s="36"/>
    </row>
    <row r="91" spans="2:27" ht="15.75" customHeight="1" x14ac:dyDescent="0.25">
      <c r="B91" s="55"/>
      <c r="C91" s="117" t="s">
        <v>17</v>
      </c>
      <c r="D91" s="117"/>
      <c r="E91" s="117"/>
      <c r="F91" s="117"/>
      <c r="G91" s="117"/>
      <c r="H91" s="87">
        <f>SUM(H89:H90)</f>
        <v>16447335.515999999</v>
      </c>
      <c r="I91" s="4"/>
      <c r="J91" s="12"/>
      <c r="K91" s="118"/>
      <c r="L91" s="118"/>
      <c r="M91" s="118"/>
      <c r="N91" s="118"/>
      <c r="O91" s="118"/>
      <c r="P91" s="88" t="s">
        <v>17</v>
      </c>
      <c r="Q91" s="88"/>
      <c r="R91" s="87">
        <f>SUM(R89:R90)</f>
        <v>0</v>
      </c>
      <c r="S91" s="36"/>
      <c r="T91" s="36"/>
      <c r="U91" s="36"/>
      <c r="V91" s="36"/>
      <c r="W91" s="36"/>
      <c r="X91" s="36"/>
      <c r="Y91" s="36"/>
      <c r="Z91" s="36"/>
      <c r="AA91" s="36"/>
    </row>
    <row r="93" spans="2:27" x14ac:dyDescent="0.25">
      <c r="G93" s="92"/>
    </row>
  </sheetData>
  <mergeCells count="17">
    <mergeCell ref="C91:G91"/>
    <mergeCell ref="C90:F90"/>
    <mergeCell ref="K89:P89"/>
    <mergeCell ref="K90:P90"/>
    <mergeCell ref="K91:O91"/>
    <mergeCell ref="A67:Q67"/>
    <mergeCell ref="A68:Q68"/>
    <mergeCell ref="B78:R78"/>
    <mergeCell ref="B36:R36"/>
    <mergeCell ref="C89:G89"/>
    <mergeCell ref="B35:C35"/>
    <mergeCell ref="J7:R7"/>
    <mergeCell ref="B1:R1"/>
    <mergeCell ref="B3:F3"/>
    <mergeCell ref="B4:H4"/>
    <mergeCell ref="B7:H7"/>
    <mergeCell ref="B9:R9"/>
  </mergeCells>
  <pageMargins left="0" right="0" top="0" bottom="0" header="0" footer="0"/>
  <pageSetup paperSize="9" scale="49" fitToHeight="0" orientation="landscape" r:id="rId1"/>
  <ignoredErrors>
    <ignoredError sqref="N10:N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cp:lastPrinted>2019-09-18T06:17:12Z</cp:lastPrinted>
  <dcterms:created xsi:type="dcterms:W3CDTF">2018-05-22T01:14:50Z</dcterms:created>
  <dcterms:modified xsi:type="dcterms:W3CDTF">2019-10-11T05:47:55Z</dcterms:modified>
</cp:coreProperties>
</file>