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(3)'!$A$1:$F$57</definedName>
  </definedNames>
  <calcPr calcId="162913"/>
</workbook>
</file>

<file path=xl/calcChain.xml><?xml version="1.0" encoding="utf-8"?>
<calcChain xmlns="http://schemas.openxmlformats.org/spreadsheetml/2006/main">
  <c r="F47" i="35" l="1"/>
  <c r="F48" i="35"/>
  <c r="D47" i="35"/>
  <c r="F49" i="35" s="1"/>
  <c r="C28" i="35" l="1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A27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<sst xmlns="http://schemas.openxmlformats.org/spreadsheetml/2006/main" count="185" uniqueCount="108">
  <si>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</si>
  <si>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</si>
  <si>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</si>
  <si>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</si>
  <si>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</si>
  <si>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</si>
  <si>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</si>
  <si>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</si>
  <si>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</si>
  <si>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</si>
  <si>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</si>
  <si>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</si>
  <si>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</si>
  <si>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</si>
  <si>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</si>
  <si>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</si>
  <si>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</si>
  <si>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</si>
  <si>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</si>
  <si>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</si>
  <si>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</si>
  <si>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</si>
  <si>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</si>
  <si>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</si>
  <si>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</si>
  <si>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</si>
  <si>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</si>
  <si>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</si>
  <si>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</si>
  <si>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</si>
  <si>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</si>
  <si>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</si>
  <si>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</si>
  <si>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</si>
  <si>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</si>
  <si>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</si>
  <si>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</si>
  <si>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</si>
  <si>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</si>
  <si>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</si>
  <si>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</si>
  <si>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</si>
  <si>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</si>
  <si>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</si>
  <si>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</si>
  <si>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</si>
  <si>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</si>
  <si>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</si>
  <si>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</si>
  <si>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</si>
  <si>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</si>
  <si>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</si>
  <si>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</si>
  <si>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</si>
  <si>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</si>
  <si>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</si>
  <si>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</si>
  <si>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</si>
  <si>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</si>
  <si>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</si>
  <si>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</si>
  <si>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</si>
  <si>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</si>
  <si>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</si>
  <si>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</si>
  <si>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</si>
  <si>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</si>
  <si>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</si>
  <si>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</si>
  <si>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</si>
  <si>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</si>
  <si>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</si>
  <si>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</si>
  <si>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</si>
  <si>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</si>
  <si>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</si>
  <si>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</si>
  <si>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</si>
  <si>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</si>
  <si>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</si>
  <si>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</si>
  <si>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</si>
  <si>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</si>
  <si>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</si>
  <si>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</si>
  <si>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</si>
  <si>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</si>
  <si>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</si>
  <si>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</si>
  <si>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</si>
  <si>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</si>
  <si>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СОГЛАСОВАНО:</t>
  </si>
  <si>
    <t>УТВЕРЖДАЮ:</t>
  </si>
  <si>
    <t>Составил: ___________________________</t>
  </si>
  <si>
    <t>(должность, подпись, расшифровка)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</si>
  <si>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</si>
  <si>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</si>
  <si>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</si>
  <si>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</si>
  <si>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"____" _____________ 2019 г.</t>
  </si>
  <si>
    <t>"____" _______________2019 г.</t>
  </si>
  <si>
    <t>Смета №98</t>
  </si>
  <si>
    <t>Составлена в прогнозных ценах на</t>
  </si>
  <si>
    <t xml:space="preserve"> 2020 год</t>
  </si>
  <si>
    <r>
      <rPr>
        <b/>
        <sz val="11"/>
        <rFont val="Calibri"/>
        <family val="2"/>
        <charset val="204"/>
        <scheme val="minor"/>
      </rPr>
      <t>ИТОГО в прогнозных ценах 2020 г.*</t>
    </r>
    <r>
      <rPr>
        <sz val="11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12.12.18 № 7285.35)
</t>
    </r>
    <r>
      <rPr>
        <i/>
        <sz val="11"/>
        <rFont val="Calibri"/>
        <family val="2"/>
        <charset val="204"/>
        <scheme val="minor"/>
      </rPr>
      <t>13,6266 (2014)*1,143 (2015)*1,063 (2016)*1,037 (2017)*1,049 (2018)*1,05 (2019)*1,044 (2020)</t>
    </r>
  </si>
  <si>
    <t>Запрос сведений Государственного кадастра недвижимости: КПТ - 3 шт.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</si>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</sst>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8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2" fillId="0" borderId="0" xfId="3" applyNumberFormat="1" applyFont="1" applyAlignment="1">
      <alignment horizontal="right" vertical="top"/>
    </xf>
    <xf numFmtId="0" fontId="43" fillId="0" borderId="0" xfId="3" applyFont="1"/>
    <xf numFmtId="0" fontId="43" fillId="0" borderId="0" xfId="3" applyFont="1" applyAlignment="1">
      <alignment horizontal="left" vertical="top"/>
    </xf>
    <xf numFmtId="4" fontId="43" fillId="0" borderId="0" xfId="3" applyNumberFormat="1" applyFont="1" applyAlignment="1">
      <alignment horizontal="right" vertical="top"/>
    </xf>
    <xf numFmtId="0" fontId="23" fillId="0" borderId="0" xfId="0" applyFont="1" applyBorder="1" applyAlignment="1">
      <alignment horizontal="right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43" fillId="0" borderId="0" xfId="0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3"/>
    </row>
    <row r="2" spans="1:21" ht="19.5" x14ac:dyDescent="0.35">
      <c r="A2" s="200" t="s">
        <v>19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</row>
    <row r="3" spans="1:21" ht="19.5" x14ac:dyDescent="0.35">
      <c r="A3" s="200" t="s">
        <v>20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</row>
    <row r="4" spans="1:21" ht="15" x14ac:dyDescent="0.2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34.5" customHeight="1" x14ac:dyDescent="0.25">
      <c r="A5" s="98"/>
      <c r="B5" s="202" t="s">
        <v>89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47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21</v>
      </c>
      <c r="C9" s="70" t="s">
        <v>62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22</v>
      </c>
      <c r="C10" s="70" t="s">
        <v>23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24</v>
      </c>
      <c r="C11" s="70" t="s">
        <v>25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50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53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4" t="s">
        <v>48</v>
      </c>
      <c r="B15" s="207" t="s">
        <v>26</v>
      </c>
      <c r="C15" s="76" t="s">
        <v>51</v>
      </c>
      <c r="D15" s="210" t="s">
        <v>27</v>
      </c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2"/>
      <c r="S15" s="204" t="s">
        <v>49</v>
      </c>
    </row>
    <row r="16" spans="1:21" ht="15.75" customHeight="1" x14ac:dyDescent="0.3">
      <c r="A16" s="205"/>
      <c r="B16" s="208"/>
      <c r="C16" s="77" t="s">
        <v>28</v>
      </c>
      <c r="D16" s="213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5"/>
      <c r="S16" s="205"/>
    </row>
    <row r="17" spans="1:22" ht="35.25" customHeight="1" x14ac:dyDescent="0.3">
      <c r="A17" s="206"/>
      <c r="B17" s="209"/>
      <c r="C17" s="140" t="s">
        <v>29</v>
      </c>
      <c r="D17" s="216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8"/>
      <c r="S17" s="206"/>
    </row>
    <row r="18" spans="1:22" ht="16.5" customHeight="1" x14ac:dyDescent="0.3">
      <c r="A18" s="74"/>
      <c r="B18" s="78" t="s">
        <v>30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75" t="s">
        <v>88</v>
      </c>
      <c r="C19" s="83" t="s">
        <v>85</v>
      </c>
      <c r="D19" s="83">
        <v>4106</v>
      </c>
      <c r="E19" s="84" t="s">
        <v>31</v>
      </c>
      <c r="F19" s="85">
        <v>1.3</v>
      </c>
      <c r="G19" s="85" t="s">
        <v>31</v>
      </c>
      <c r="H19" s="85">
        <v>0.85</v>
      </c>
      <c r="I19" s="85" t="s">
        <v>31</v>
      </c>
      <c r="J19" s="85">
        <v>1.3</v>
      </c>
      <c r="K19" s="85" t="s">
        <v>31</v>
      </c>
      <c r="L19" s="85">
        <v>1.55</v>
      </c>
      <c r="M19" s="85" t="s">
        <v>31</v>
      </c>
      <c r="N19" s="85">
        <f>C8</f>
        <v>1</v>
      </c>
      <c r="O19" s="203" t="s">
        <v>18</v>
      </c>
      <c r="P19" s="203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32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59</v>
      </c>
      <c r="C21" s="143" t="s">
        <v>60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32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63</v>
      </c>
      <c r="C23" s="172" t="s">
        <v>84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33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34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35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61</v>
      </c>
      <c r="C27" s="83" t="s">
        <v>85</v>
      </c>
      <c r="D27" s="83">
        <v>1984</v>
      </c>
      <c r="E27" s="84" t="s">
        <v>31</v>
      </c>
      <c r="F27" s="85">
        <v>1.3</v>
      </c>
      <c r="G27" s="85" t="s">
        <v>31</v>
      </c>
      <c r="H27" s="85">
        <v>1.1000000000000001</v>
      </c>
      <c r="I27" s="85" t="s">
        <v>31</v>
      </c>
      <c r="J27" s="85">
        <v>1.75</v>
      </c>
      <c r="K27" s="85" t="s">
        <v>31</v>
      </c>
      <c r="L27" s="85">
        <f>C8</f>
        <v>1</v>
      </c>
      <c r="M27" s="85" t="s">
        <v>18</v>
      </c>
      <c r="N27" s="85"/>
      <c r="O27" s="203"/>
      <c r="P27" s="203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36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37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38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39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40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87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41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42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43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52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44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45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46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86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view="pageBreakPreview" topLeftCell="A6" zoomScaleNormal="100" zoomScaleSheetLayoutView="100" workbookViewId="0">
      <selection activeCell="F6" sqref="F6:F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44" t="s">
        <v>83</v>
      </c>
      <c r="D1" s="245"/>
      <c r="E1" s="245"/>
      <c r="F1" s="245"/>
    </row>
    <row r="2" spans="1:256" ht="15.75" hidden="1" customHeight="1" x14ac:dyDescent="0.25">
      <c r="C2" s="246" t="s">
        <v>82</v>
      </c>
      <c r="D2" s="245"/>
      <c r="E2" s="245"/>
      <c r="F2" s="245"/>
    </row>
    <row r="3" spans="1:256" ht="38.25" hidden="1" customHeight="1" x14ac:dyDescent="0.25">
      <c r="D3" s="178" t="s">
        <v>81</v>
      </c>
      <c r="E3" s="177"/>
      <c r="F3" s="177"/>
    </row>
    <row r="4" spans="1:256" ht="28.5" hidden="1" customHeight="1" x14ac:dyDescent="0.25">
      <c r="D4" s="178" t="s">
        <v>80</v>
      </c>
      <c r="E4" s="177"/>
      <c r="F4" s="177"/>
    </row>
    <row r="5" spans="1:256" ht="18" hidden="1" customHeight="1" x14ac:dyDescent="0.2">
      <c r="F5" s="171"/>
    </row>
    <row r="6" spans="1:256" s="184" customFormat="1" ht="15.75" outlineLevel="2" x14ac:dyDescent="0.25">
      <c r="A6" s="187" t="s">
        <v>91</v>
      </c>
      <c r="B6" s="188"/>
      <c r="C6" s="189"/>
      <c r="D6" s="190"/>
      <c r="E6" s="191"/>
      <c r="F6" s="192" t="s">
        <v>92</v>
      </c>
      <c r="G6" s="182"/>
      <c r="H6" s="193"/>
      <c r="J6" s="193"/>
      <c r="K6" s="193"/>
      <c r="L6" s="193"/>
      <c r="M6" s="193"/>
      <c r="N6" s="193"/>
      <c r="P6" s="182"/>
      <c r="Q6" s="182"/>
    </row>
    <row r="7" spans="1:256" s="184" customFormat="1" ht="15.75" outlineLevel="1" x14ac:dyDescent="0.25">
      <c r="A7" s="194" t="s">
        <v>95</v>
      </c>
      <c r="B7" s="188"/>
      <c r="C7" s="189"/>
      <c r="D7" s="190"/>
      <c r="E7" s="191"/>
      <c r="F7" s="195" t="s">
        <v>106</v>
      </c>
      <c r="G7" s="182"/>
      <c r="H7" s="193"/>
      <c r="J7" s="193"/>
      <c r="K7" s="193"/>
      <c r="L7" s="193"/>
      <c r="M7" s="193"/>
      <c r="N7" s="193"/>
      <c r="P7" s="182"/>
      <c r="Q7" s="182"/>
    </row>
    <row r="8" spans="1:256" s="184" customFormat="1" ht="15.75" outlineLevel="1" x14ac:dyDescent="0.25">
      <c r="A8" s="194" t="s">
        <v>96</v>
      </c>
      <c r="B8" s="188"/>
      <c r="C8" s="189"/>
      <c r="D8" s="190"/>
      <c r="E8" s="191"/>
      <c r="F8" s="247"/>
      <c r="G8" s="182"/>
      <c r="H8" s="193"/>
      <c r="J8" s="193"/>
      <c r="K8" s="193"/>
      <c r="L8" s="193"/>
      <c r="M8" s="193"/>
      <c r="N8" s="193"/>
      <c r="P8" s="182"/>
      <c r="Q8" s="182"/>
    </row>
    <row r="9" spans="1:256" s="184" customFormat="1" ht="15.75" outlineLevel="1" x14ac:dyDescent="0.25">
      <c r="A9" s="194" t="s">
        <v>97</v>
      </c>
      <c r="B9" s="188"/>
      <c r="C9" s="189"/>
      <c r="D9" s="190"/>
      <c r="E9" s="191"/>
      <c r="F9" s="195" t="s">
        <v>107</v>
      </c>
      <c r="G9" s="182"/>
      <c r="H9" s="193"/>
      <c r="J9" s="193"/>
      <c r="K9" s="193"/>
      <c r="L9" s="193"/>
      <c r="M9" s="193"/>
      <c r="N9" s="193"/>
      <c r="P9" s="182"/>
      <c r="Q9" s="182"/>
    </row>
    <row r="10" spans="1:256" s="184" customFormat="1" ht="15.75" outlineLevel="1" x14ac:dyDescent="0.25">
      <c r="A10" s="194" t="s">
        <v>99</v>
      </c>
      <c r="B10" s="188"/>
      <c r="C10" s="189"/>
      <c r="D10" s="190"/>
      <c r="E10" s="191"/>
      <c r="F10" s="195" t="s">
        <v>100</v>
      </c>
      <c r="G10" s="182"/>
      <c r="H10" s="193"/>
      <c r="J10" s="193"/>
      <c r="K10" s="193"/>
      <c r="L10" s="193"/>
      <c r="M10" s="193"/>
      <c r="N10" s="193"/>
      <c r="P10" s="182"/>
      <c r="Q10" s="182"/>
    </row>
    <row r="11" spans="1:256" ht="15.75" customHeight="1" x14ac:dyDescent="0.2">
      <c r="F11" s="171"/>
    </row>
    <row r="12" spans="1:256" ht="18" customHeight="1" x14ac:dyDescent="0.3">
      <c r="A12" s="243" t="s">
        <v>101</v>
      </c>
      <c r="B12" s="243"/>
      <c r="C12" s="243"/>
      <c r="D12" s="243"/>
      <c r="E12" s="243"/>
      <c r="F12" s="243"/>
      <c r="G12" s="97"/>
      <c r="H12" s="1"/>
      <c r="I12" s="1"/>
      <c r="J12" s="1"/>
      <c r="K12" s="1"/>
      <c r="L12" s="1"/>
      <c r="M12" s="1"/>
      <c r="N12" s="1"/>
      <c r="O12" s="1"/>
      <c r="P12" s="1"/>
      <c r="Q12" s="242"/>
      <c r="R12" s="242"/>
      <c r="S12" s="242"/>
      <c r="T12" s="242"/>
      <c r="U12" s="242"/>
      <c r="V12" s="242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2"/>
      <c r="AH12" s="242"/>
      <c r="AI12" s="242"/>
      <c r="AJ12" s="242"/>
      <c r="AK12" s="242"/>
      <c r="AL12" s="242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2" t="s">
        <v>0</v>
      </c>
      <c r="AX12" s="242"/>
      <c r="AY12" s="242"/>
      <c r="AZ12" s="242"/>
      <c r="BA12" s="242"/>
      <c r="BB12" s="242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2" t="s">
        <v>0</v>
      </c>
      <c r="BN12" s="242"/>
      <c r="BO12" s="242"/>
      <c r="BP12" s="242"/>
      <c r="BQ12" s="242"/>
      <c r="BR12" s="242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2" t="s">
        <v>0</v>
      </c>
      <c r="CD12" s="242"/>
      <c r="CE12" s="242"/>
      <c r="CF12" s="242"/>
      <c r="CG12" s="242"/>
      <c r="CH12" s="242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2" t="s">
        <v>0</v>
      </c>
      <c r="CT12" s="242"/>
      <c r="CU12" s="242"/>
      <c r="CV12" s="242"/>
      <c r="CW12" s="242"/>
      <c r="CX12" s="242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2" t="s">
        <v>0</v>
      </c>
      <c r="DJ12" s="242"/>
      <c r="DK12" s="242"/>
      <c r="DL12" s="242"/>
      <c r="DM12" s="242"/>
      <c r="DN12" s="242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2" t="s">
        <v>0</v>
      </c>
      <c r="DZ12" s="242"/>
      <c r="EA12" s="242"/>
      <c r="EB12" s="242"/>
      <c r="EC12" s="242"/>
      <c r="ED12" s="242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2" t="s">
        <v>0</v>
      </c>
      <c r="EP12" s="242"/>
      <c r="EQ12" s="242"/>
      <c r="ER12" s="242"/>
      <c r="ES12" s="242"/>
      <c r="ET12" s="242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2" t="s">
        <v>0</v>
      </c>
      <c r="FF12" s="242"/>
      <c r="FG12" s="242"/>
      <c r="FH12" s="242"/>
      <c r="FI12" s="242"/>
      <c r="FJ12" s="242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2" t="s">
        <v>0</v>
      </c>
      <c r="FV12" s="242"/>
      <c r="FW12" s="242"/>
      <c r="FX12" s="242"/>
      <c r="FY12" s="242"/>
      <c r="FZ12" s="242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2" t="s">
        <v>0</v>
      </c>
      <c r="GL12" s="242"/>
      <c r="GM12" s="242"/>
      <c r="GN12" s="242"/>
      <c r="GO12" s="242"/>
      <c r="GP12" s="242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2" t="s">
        <v>0</v>
      </c>
      <c r="HB12" s="242"/>
      <c r="HC12" s="242"/>
      <c r="HD12" s="242"/>
      <c r="HE12" s="242"/>
      <c r="HF12" s="242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2" t="s">
        <v>0</v>
      </c>
      <c r="HR12" s="242"/>
      <c r="HS12" s="242"/>
      <c r="HT12" s="242"/>
      <c r="HU12" s="242"/>
      <c r="HV12" s="242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2"/>
      <c r="IH12" s="242"/>
      <c r="II12" s="242"/>
      <c r="IJ12" s="242"/>
      <c r="IK12" s="242"/>
      <c r="IL12" s="242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43" t="s">
        <v>79</v>
      </c>
      <c r="B13" s="243"/>
      <c r="C13" s="243"/>
      <c r="D13" s="243"/>
      <c r="E13" s="243"/>
      <c r="F13" s="243"/>
      <c r="G13" s="97"/>
      <c r="H13" s="1"/>
      <c r="I13" s="1"/>
      <c r="J13" s="1"/>
      <c r="K13" s="1"/>
      <c r="L13" s="1"/>
      <c r="M13" s="1"/>
      <c r="N13" s="1"/>
      <c r="O13" s="1"/>
      <c r="P13" s="1"/>
      <c r="Q13" s="242"/>
      <c r="R13" s="242"/>
      <c r="S13" s="242"/>
      <c r="T13" s="242"/>
      <c r="U13" s="242"/>
      <c r="V13" s="24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2"/>
      <c r="AH13" s="242"/>
      <c r="AI13" s="242"/>
      <c r="AJ13" s="242"/>
      <c r="AK13" s="242"/>
      <c r="AL13" s="242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2" t="s">
        <v>1</v>
      </c>
      <c r="AX13" s="242"/>
      <c r="AY13" s="242"/>
      <c r="AZ13" s="242"/>
      <c r="BA13" s="242"/>
      <c r="BB13" s="242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2" t="s">
        <v>1</v>
      </c>
      <c r="BN13" s="242"/>
      <c r="BO13" s="242"/>
      <c r="BP13" s="242"/>
      <c r="BQ13" s="242"/>
      <c r="BR13" s="242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2" t="s">
        <v>1</v>
      </c>
      <c r="CD13" s="242"/>
      <c r="CE13" s="242"/>
      <c r="CF13" s="242"/>
      <c r="CG13" s="242"/>
      <c r="CH13" s="242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2" t="s">
        <v>1</v>
      </c>
      <c r="CT13" s="242"/>
      <c r="CU13" s="242"/>
      <c r="CV13" s="242"/>
      <c r="CW13" s="242"/>
      <c r="CX13" s="242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2" t="s">
        <v>1</v>
      </c>
      <c r="DJ13" s="242"/>
      <c r="DK13" s="242"/>
      <c r="DL13" s="242"/>
      <c r="DM13" s="242"/>
      <c r="DN13" s="242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2" t="s">
        <v>1</v>
      </c>
      <c r="DZ13" s="242"/>
      <c r="EA13" s="242"/>
      <c r="EB13" s="242"/>
      <c r="EC13" s="242"/>
      <c r="ED13" s="242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2" t="s">
        <v>1</v>
      </c>
      <c r="EP13" s="242"/>
      <c r="EQ13" s="242"/>
      <c r="ER13" s="242"/>
      <c r="ES13" s="242"/>
      <c r="ET13" s="242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2" t="s">
        <v>1</v>
      </c>
      <c r="FF13" s="242"/>
      <c r="FG13" s="242"/>
      <c r="FH13" s="242"/>
      <c r="FI13" s="242"/>
      <c r="FJ13" s="242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2" t="s">
        <v>1</v>
      </c>
      <c r="FV13" s="242"/>
      <c r="FW13" s="242"/>
      <c r="FX13" s="242"/>
      <c r="FY13" s="242"/>
      <c r="FZ13" s="242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2" t="s">
        <v>1</v>
      </c>
      <c r="GL13" s="242"/>
      <c r="GM13" s="242"/>
      <c r="GN13" s="242"/>
      <c r="GO13" s="242"/>
      <c r="GP13" s="242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2" t="s">
        <v>1</v>
      </c>
      <c r="HB13" s="242"/>
      <c r="HC13" s="242"/>
      <c r="HD13" s="242"/>
      <c r="HE13" s="242"/>
      <c r="HF13" s="242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2" t="s">
        <v>1</v>
      </c>
      <c r="HR13" s="242"/>
      <c r="HS13" s="242"/>
      <c r="HT13" s="242"/>
      <c r="HU13" s="242"/>
      <c r="HV13" s="242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2"/>
      <c r="IH13" s="242"/>
      <c r="II13" s="242"/>
      <c r="IJ13" s="242"/>
      <c r="IK13" s="242"/>
      <c r="IL13" s="242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  <c r="BI14" s="201"/>
      <c r="BJ14" s="201"/>
      <c r="BK14" s="201"/>
      <c r="BL14" s="201"/>
      <c r="BM14" s="201"/>
      <c r="BN14" s="201"/>
      <c r="BO14" s="201"/>
      <c r="BP14" s="201"/>
      <c r="BQ14" s="201"/>
      <c r="BR14" s="201"/>
      <c r="BS14" s="201"/>
      <c r="BT14" s="201"/>
      <c r="BU14" s="201"/>
      <c r="BV14" s="201"/>
      <c r="BW14" s="201"/>
      <c r="BX14" s="201"/>
      <c r="BY14" s="201"/>
      <c r="BZ14" s="201"/>
      <c r="CA14" s="201"/>
      <c r="CB14" s="201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1"/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1"/>
      <c r="CY14" s="201"/>
      <c r="CZ14" s="201"/>
      <c r="DA14" s="201"/>
      <c r="DB14" s="201"/>
      <c r="DC14" s="201"/>
      <c r="DD14" s="201"/>
      <c r="DE14" s="201"/>
      <c r="DF14" s="201"/>
      <c r="DG14" s="201"/>
      <c r="DH14" s="201"/>
      <c r="DI14" s="201"/>
      <c r="DJ14" s="201"/>
      <c r="DK14" s="201"/>
      <c r="DL14" s="201"/>
      <c r="DM14" s="201"/>
      <c r="DN14" s="201"/>
      <c r="DO14" s="201"/>
      <c r="DP14" s="201"/>
      <c r="DQ14" s="201"/>
      <c r="DR14" s="201"/>
      <c r="DS14" s="201"/>
      <c r="DT14" s="201"/>
      <c r="DU14" s="201"/>
      <c r="DV14" s="201"/>
      <c r="DW14" s="201"/>
      <c r="DX14" s="201"/>
      <c r="DY14" s="201"/>
      <c r="DZ14" s="201"/>
      <c r="EA14" s="201"/>
      <c r="EB14" s="201"/>
      <c r="EC14" s="201"/>
      <c r="ED14" s="201"/>
      <c r="EE14" s="201"/>
      <c r="EF14" s="201"/>
      <c r="EG14" s="201"/>
      <c r="EH14" s="201"/>
      <c r="EI14" s="201"/>
      <c r="EJ14" s="201"/>
      <c r="EK14" s="201"/>
      <c r="EL14" s="201"/>
      <c r="EM14" s="201"/>
      <c r="EN14" s="201"/>
      <c r="EO14" s="201"/>
      <c r="EP14" s="201"/>
      <c r="EQ14" s="201"/>
      <c r="ER14" s="201"/>
      <c r="ES14" s="201"/>
      <c r="ET14" s="201"/>
      <c r="EU14" s="201"/>
      <c r="EV14" s="201"/>
      <c r="EW14" s="201"/>
      <c r="EX14" s="201"/>
      <c r="EY14" s="201"/>
      <c r="EZ14" s="201"/>
      <c r="FA14" s="201"/>
      <c r="FB14" s="201"/>
      <c r="FC14" s="201"/>
      <c r="FD14" s="201"/>
      <c r="FE14" s="201"/>
      <c r="FF14" s="201"/>
      <c r="FG14" s="201"/>
      <c r="FH14" s="201"/>
      <c r="FI14" s="201"/>
      <c r="FJ14" s="201"/>
      <c r="FK14" s="201"/>
      <c r="FL14" s="201"/>
      <c r="FM14" s="201"/>
      <c r="FN14" s="201"/>
      <c r="FO14" s="201"/>
      <c r="FP14" s="201"/>
      <c r="FQ14" s="201"/>
      <c r="FR14" s="201"/>
      <c r="FS14" s="201"/>
      <c r="FT14" s="201"/>
      <c r="FU14" s="201"/>
      <c r="FV14" s="201"/>
      <c r="FW14" s="201"/>
      <c r="FX14" s="201"/>
      <c r="FY14" s="201"/>
      <c r="FZ14" s="201"/>
      <c r="GA14" s="201"/>
      <c r="GB14" s="201"/>
      <c r="GC14" s="201"/>
      <c r="GD14" s="201"/>
      <c r="GE14" s="201"/>
      <c r="GF14" s="201"/>
      <c r="GG14" s="201"/>
      <c r="GH14" s="201"/>
      <c r="GI14" s="201"/>
      <c r="GJ14" s="201"/>
      <c r="GK14" s="201"/>
      <c r="GL14" s="201"/>
      <c r="GM14" s="201"/>
      <c r="GN14" s="201"/>
      <c r="GO14" s="201"/>
      <c r="GP14" s="201"/>
      <c r="GQ14" s="201"/>
      <c r="GR14" s="201"/>
      <c r="GS14" s="201"/>
      <c r="GT14" s="201"/>
      <c r="GU14" s="201"/>
      <c r="GV14" s="201"/>
      <c r="GW14" s="201"/>
      <c r="GX14" s="201"/>
      <c r="GY14" s="201"/>
      <c r="GZ14" s="201"/>
      <c r="HA14" s="201"/>
      <c r="HB14" s="201"/>
      <c r="HC14" s="201"/>
      <c r="HD14" s="201"/>
      <c r="HE14" s="201"/>
      <c r="HF14" s="201"/>
      <c r="HG14" s="201"/>
      <c r="HH14" s="201"/>
      <c r="HI14" s="201"/>
      <c r="HJ14" s="201"/>
      <c r="HK14" s="201"/>
      <c r="HL14" s="201"/>
      <c r="HM14" s="201"/>
      <c r="HN14" s="201"/>
      <c r="HO14" s="201"/>
      <c r="HP14" s="201"/>
      <c r="HQ14" s="201"/>
      <c r="HR14" s="201"/>
      <c r="HS14" s="201"/>
      <c r="HT14" s="201"/>
      <c r="HU14" s="201"/>
      <c r="HV14" s="201"/>
      <c r="HW14" s="201"/>
      <c r="HX14" s="201"/>
      <c r="HY14" s="201"/>
      <c r="HZ14" s="201"/>
      <c r="IA14" s="201"/>
      <c r="IB14" s="201"/>
      <c r="IC14" s="201"/>
      <c r="ID14" s="201"/>
      <c r="IE14" s="201"/>
      <c r="IF14" s="201"/>
      <c r="IG14" s="201"/>
      <c r="IH14" s="201"/>
      <c r="II14" s="201"/>
      <c r="IJ14" s="201"/>
      <c r="IK14" s="201"/>
      <c r="IL14" s="201"/>
      <c r="IM14" s="201"/>
      <c r="IN14" s="201"/>
      <c r="IO14" s="201"/>
      <c r="IP14" s="201"/>
      <c r="IQ14" s="201"/>
      <c r="IR14" s="201"/>
      <c r="IS14" s="201"/>
      <c r="IT14" s="201"/>
      <c r="IU14" s="201"/>
      <c r="IV14" s="201"/>
    </row>
    <row r="15" spans="1:256" ht="18" customHeight="1" x14ac:dyDescent="0.2">
      <c r="A15" s="202" t="s">
        <v>90</v>
      </c>
      <c r="B15" s="202"/>
      <c r="C15" s="202"/>
      <c r="D15" s="202"/>
      <c r="E15" s="202"/>
      <c r="F15" s="202"/>
      <c r="G15" s="3"/>
      <c r="H15" s="3"/>
      <c r="I15" s="3"/>
      <c r="J15" s="3"/>
      <c r="K15" s="3"/>
      <c r="L15" s="3"/>
      <c r="M15" s="3"/>
      <c r="N15" s="3"/>
      <c r="O15" s="3"/>
      <c r="Q15" s="237"/>
      <c r="R15" s="237"/>
      <c r="S15" s="237"/>
      <c r="T15" s="237"/>
      <c r="U15" s="237"/>
      <c r="V15" s="237"/>
      <c r="W15" s="3"/>
      <c r="X15" s="3"/>
      <c r="Y15" s="3"/>
      <c r="Z15" s="3"/>
      <c r="AA15" s="3"/>
      <c r="AB15" s="3"/>
      <c r="AC15" s="3"/>
      <c r="AD15" s="3"/>
      <c r="AE15" s="3"/>
      <c r="AG15" s="237"/>
      <c r="AH15" s="237"/>
      <c r="AI15" s="237"/>
      <c r="AJ15" s="237"/>
      <c r="AK15" s="237"/>
      <c r="AL15" s="237"/>
      <c r="AM15" s="3"/>
      <c r="AN15" s="3"/>
      <c r="AO15" s="3"/>
      <c r="AP15" s="3"/>
      <c r="AQ15" s="3"/>
      <c r="AR15" s="3"/>
      <c r="AS15" s="3"/>
      <c r="AT15" s="3"/>
      <c r="AU15" s="3"/>
      <c r="AW15" s="237" t="s">
        <v>2</v>
      </c>
      <c r="AX15" s="237"/>
      <c r="AY15" s="237"/>
      <c r="AZ15" s="237"/>
      <c r="BA15" s="237"/>
      <c r="BB15" s="237"/>
      <c r="BC15" s="3"/>
      <c r="BD15" s="3"/>
      <c r="BE15" s="3"/>
      <c r="BF15" s="3"/>
      <c r="BG15" s="3"/>
      <c r="BH15" s="3"/>
      <c r="BI15" s="3"/>
      <c r="BJ15" s="3"/>
      <c r="BK15" s="3"/>
      <c r="BM15" s="237" t="s">
        <v>2</v>
      </c>
      <c r="BN15" s="237"/>
      <c r="BO15" s="237"/>
      <c r="BP15" s="237"/>
      <c r="BQ15" s="237"/>
      <c r="BR15" s="237"/>
      <c r="BS15" s="3"/>
      <c r="BT15" s="3"/>
      <c r="BU15" s="3"/>
      <c r="BV15" s="3"/>
      <c r="BW15" s="3"/>
      <c r="BX15" s="3"/>
      <c r="BY15" s="3"/>
      <c r="BZ15" s="3"/>
      <c r="CA15" s="3"/>
      <c r="CC15" s="237" t="s">
        <v>2</v>
      </c>
      <c r="CD15" s="237"/>
      <c r="CE15" s="237"/>
      <c r="CF15" s="237"/>
      <c r="CG15" s="237"/>
      <c r="CH15" s="237"/>
      <c r="CI15" s="3"/>
      <c r="CJ15" s="3"/>
      <c r="CK15" s="3"/>
      <c r="CL15" s="3"/>
      <c r="CM15" s="3"/>
      <c r="CN15" s="3"/>
      <c r="CO15" s="3"/>
      <c r="CP15" s="3"/>
      <c r="CQ15" s="3"/>
      <c r="CS15" s="237" t="s">
        <v>2</v>
      </c>
      <c r="CT15" s="237"/>
      <c r="CU15" s="237"/>
      <c r="CV15" s="237"/>
      <c r="CW15" s="237"/>
      <c r="CX15" s="237"/>
      <c r="CY15" s="3"/>
      <c r="CZ15" s="3"/>
      <c r="DA15" s="3"/>
      <c r="DB15" s="3"/>
      <c r="DC15" s="3"/>
      <c r="DD15" s="3"/>
      <c r="DE15" s="3"/>
      <c r="DF15" s="3"/>
      <c r="DG15" s="3"/>
      <c r="DI15" s="237" t="s">
        <v>2</v>
      </c>
      <c r="DJ15" s="237"/>
      <c r="DK15" s="237"/>
      <c r="DL15" s="237"/>
      <c r="DM15" s="237"/>
      <c r="DN15" s="237"/>
      <c r="DO15" s="3"/>
      <c r="DP15" s="3"/>
      <c r="DQ15" s="3"/>
      <c r="DR15" s="3"/>
      <c r="DS15" s="3"/>
      <c r="DT15" s="3"/>
      <c r="DU15" s="3"/>
      <c r="DV15" s="3"/>
      <c r="DW15" s="3"/>
      <c r="DY15" s="237" t="s">
        <v>2</v>
      </c>
      <c r="DZ15" s="237"/>
      <c r="EA15" s="237"/>
      <c r="EB15" s="237"/>
      <c r="EC15" s="237"/>
      <c r="ED15" s="237"/>
      <c r="EE15" s="3"/>
      <c r="EF15" s="3"/>
      <c r="EG15" s="3"/>
      <c r="EH15" s="3"/>
      <c r="EI15" s="3"/>
      <c r="EJ15" s="3"/>
      <c r="EK15" s="3"/>
      <c r="EL15" s="3"/>
      <c r="EM15" s="3"/>
      <c r="EO15" s="237" t="s">
        <v>2</v>
      </c>
      <c r="EP15" s="237"/>
      <c r="EQ15" s="237"/>
      <c r="ER15" s="237"/>
      <c r="ES15" s="237"/>
      <c r="ET15" s="237"/>
      <c r="EU15" s="3"/>
      <c r="EV15" s="3"/>
      <c r="EW15" s="3"/>
      <c r="EX15" s="3"/>
      <c r="EY15" s="3"/>
      <c r="EZ15" s="3"/>
      <c r="FA15" s="3"/>
      <c r="FB15" s="3"/>
      <c r="FC15" s="3"/>
      <c r="FE15" s="237" t="s">
        <v>2</v>
      </c>
      <c r="FF15" s="237"/>
      <c r="FG15" s="237"/>
      <c r="FH15" s="237"/>
      <c r="FI15" s="237"/>
      <c r="FJ15" s="237"/>
      <c r="FK15" s="3"/>
      <c r="FL15" s="3"/>
      <c r="FM15" s="3"/>
      <c r="FN15" s="3"/>
      <c r="FO15" s="3"/>
      <c r="FP15" s="3"/>
      <c r="FQ15" s="3"/>
      <c r="FR15" s="3"/>
      <c r="FS15" s="3"/>
      <c r="FU15" s="237" t="s">
        <v>2</v>
      </c>
      <c r="FV15" s="237"/>
      <c r="FW15" s="237"/>
      <c r="FX15" s="237"/>
      <c r="FY15" s="237"/>
      <c r="FZ15" s="237"/>
      <c r="GA15" s="3"/>
      <c r="GB15" s="3"/>
      <c r="GC15" s="3"/>
      <c r="GD15" s="3"/>
      <c r="GE15" s="3"/>
      <c r="GF15" s="3"/>
      <c r="GG15" s="3"/>
      <c r="GH15" s="3"/>
      <c r="GI15" s="3"/>
      <c r="GK15" s="237" t="s">
        <v>2</v>
      </c>
      <c r="GL15" s="237"/>
      <c r="GM15" s="237"/>
      <c r="GN15" s="237"/>
      <c r="GO15" s="237"/>
      <c r="GP15" s="237"/>
      <c r="GQ15" s="3"/>
      <c r="GR15" s="3"/>
      <c r="GS15" s="3"/>
      <c r="GT15" s="3"/>
      <c r="GU15" s="3"/>
      <c r="GV15" s="3"/>
      <c r="GW15" s="3"/>
      <c r="GX15" s="3"/>
      <c r="GY15" s="3"/>
      <c r="HA15" s="237" t="s">
        <v>2</v>
      </c>
      <c r="HB15" s="237"/>
      <c r="HC15" s="237"/>
      <c r="HD15" s="237"/>
      <c r="HE15" s="237"/>
      <c r="HF15" s="237"/>
      <c r="HG15" s="3"/>
      <c r="HH15" s="3"/>
      <c r="HI15" s="3"/>
      <c r="HJ15" s="3"/>
      <c r="HK15" s="3"/>
      <c r="HL15" s="3"/>
      <c r="HM15" s="3"/>
      <c r="HN15" s="3"/>
      <c r="HO15" s="3"/>
      <c r="HQ15" s="237" t="s">
        <v>2</v>
      </c>
      <c r="HR15" s="237"/>
      <c r="HS15" s="237"/>
      <c r="HT15" s="237"/>
      <c r="HU15" s="237"/>
      <c r="HV15" s="237"/>
      <c r="HW15" s="3"/>
      <c r="HX15" s="3"/>
      <c r="HY15" s="3"/>
      <c r="HZ15" s="3"/>
      <c r="IA15" s="3"/>
      <c r="IB15" s="3"/>
      <c r="IC15" s="3"/>
      <c r="ID15" s="3"/>
      <c r="IE15" s="3"/>
      <c r="IG15" s="237"/>
      <c r="IH15" s="237"/>
      <c r="II15" s="237"/>
      <c r="IJ15" s="237"/>
      <c r="IK15" s="237"/>
      <c r="IL15" s="237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75"/>
      <c r="B16" s="175"/>
      <c r="C16" s="175"/>
      <c r="D16" s="175"/>
      <c r="E16" s="175"/>
      <c r="F16" s="170"/>
      <c r="G16" s="3"/>
      <c r="H16" s="3"/>
      <c r="I16" s="3"/>
      <c r="J16" s="3"/>
      <c r="K16" s="3"/>
      <c r="L16" s="3"/>
      <c r="M16" s="3"/>
      <c r="N16" s="3"/>
      <c r="O16" s="3"/>
      <c r="Q16" s="176"/>
      <c r="R16" s="176"/>
      <c r="S16" s="176"/>
      <c r="T16" s="176"/>
      <c r="U16" s="176"/>
      <c r="V16" s="176"/>
      <c r="W16" s="3"/>
      <c r="X16" s="3"/>
      <c r="Y16" s="3"/>
      <c r="Z16" s="3"/>
      <c r="AA16" s="3"/>
      <c r="AB16" s="3"/>
      <c r="AC16" s="3"/>
      <c r="AD16" s="3"/>
      <c r="AE16" s="3"/>
      <c r="AG16" s="176"/>
      <c r="AH16" s="176"/>
      <c r="AI16" s="176"/>
      <c r="AJ16" s="176"/>
      <c r="AK16" s="176"/>
      <c r="AL16" s="176"/>
      <c r="AM16" s="3"/>
      <c r="AN16" s="3"/>
      <c r="AO16" s="3"/>
      <c r="AP16" s="3"/>
      <c r="AQ16" s="3"/>
      <c r="AR16" s="3"/>
      <c r="AS16" s="3"/>
      <c r="AT16" s="3"/>
      <c r="AU16" s="3"/>
      <c r="AW16" s="176"/>
      <c r="AX16" s="176"/>
      <c r="AY16" s="176"/>
      <c r="AZ16" s="176"/>
      <c r="BA16" s="176"/>
      <c r="BB16" s="176"/>
      <c r="BC16" s="3"/>
      <c r="BD16" s="3"/>
      <c r="BE16" s="3"/>
      <c r="BF16" s="3"/>
      <c r="BG16" s="3"/>
      <c r="BH16" s="3"/>
      <c r="BI16" s="3"/>
      <c r="BJ16" s="3"/>
      <c r="BK16" s="3"/>
      <c r="BM16" s="176"/>
      <c r="BN16" s="176"/>
      <c r="BO16" s="176"/>
      <c r="BP16" s="176"/>
      <c r="BQ16" s="176"/>
      <c r="BR16" s="176"/>
      <c r="BS16" s="3"/>
      <c r="BT16" s="3"/>
      <c r="BU16" s="3"/>
      <c r="BV16" s="3"/>
      <c r="BW16" s="3"/>
      <c r="BX16" s="3"/>
      <c r="BY16" s="3"/>
      <c r="BZ16" s="3"/>
      <c r="CA16" s="3"/>
      <c r="CC16" s="176"/>
      <c r="CD16" s="176"/>
      <c r="CE16" s="176"/>
      <c r="CF16" s="176"/>
      <c r="CG16" s="176"/>
      <c r="CH16" s="176"/>
      <c r="CI16" s="3"/>
      <c r="CJ16" s="3"/>
      <c r="CK16" s="3"/>
      <c r="CL16" s="3"/>
      <c r="CM16" s="3"/>
      <c r="CN16" s="3"/>
      <c r="CO16" s="3"/>
      <c r="CP16" s="3"/>
      <c r="CQ16" s="3"/>
      <c r="CS16" s="176"/>
      <c r="CT16" s="176"/>
      <c r="CU16" s="176"/>
      <c r="CV16" s="176"/>
      <c r="CW16" s="176"/>
      <c r="CX16" s="176"/>
      <c r="CY16" s="3"/>
      <c r="CZ16" s="3"/>
      <c r="DA16" s="3"/>
      <c r="DB16" s="3"/>
      <c r="DC16" s="3"/>
      <c r="DD16" s="3"/>
      <c r="DE16" s="3"/>
      <c r="DF16" s="3"/>
      <c r="DG16" s="3"/>
      <c r="DI16" s="176"/>
      <c r="DJ16" s="176"/>
      <c r="DK16" s="176"/>
      <c r="DL16" s="176"/>
      <c r="DM16" s="176"/>
      <c r="DN16" s="176"/>
      <c r="DO16" s="3"/>
      <c r="DP16" s="3"/>
      <c r="DQ16" s="3"/>
      <c r="DR16" s="3"/>
      <c r="DS16" s="3"/>
      <c r="DT16" s="3"/>
      <c r="DU16" s="3"/>
      <c r="DV16" s="3"/>
      <c r="DW16" s="3"/>
      <c r="DY16" s="176"/>
      <c r="DZ16" s="176"/>
      <c r="EA16" s="176"/>
      <c r="EB16" s="176"/>
      <c r="EC16" s="176"/>
      <c r="ED16" s="176"/>
      <c r="EE16" s="3"/>
      <c r="EF16" s="3"/>
      <c r="EG16" s="3"/>
      <c r="EH16" s="3"/>
      <c r="EI16" s="3"/>
      <c r="EJ16" s="3"/>
      <c r="EK16" s="3"/>
      <c r="EL16" s="3"/>
      <c r="EM16" s="3"/>
      <c r="EO16" s="176"/>
      <c r="EP16" s="176"/>
      <c r="EQ16" s="176"/>
      <c r="ER16" s="176"/>
      <c r="ES16" s="176"/>
      <c r="ET16" s="176"/>
      <c r="EU16" s="3"/>
      <c r="EV16" s="3"/>
      <c r="EW16" s="3"/>
      <c r="EX16" s="3"/>
      <c r="EY16" s="3"/>
      <c r="EZ16" s="3"/>
      <c r="FA16" s="3"/>
      <c r="FB16" s="3"/>
      <c r="FC16" s="3"/>
      <c r="FE16" s="176"/>
      <c r="FF16" s="176"/>
      <c r="FG16" s="176"/>
      <c r="FH16" s="176"/>
      <c r="FI16" s="176"/>
      <c r="FJ16" s="176"/>
      <c r="FK16" s="3"/>
      <c r="FL16" s="3"/>
      <c r="FM16" s="3"/>
      <c r="FN16" s="3"/>
      <c r="FO16" s="3"/>
      <c r="FP16" s="3"/>
      <c r="FQ16" s="3"/>
      <c r="FR16" s="3"/>
      <c r="FS16" s="3"/>
      <c r="FU16" s="176"/>
      <c r="FV16" s="176"/>
      <c r="FW16" s="176"/>
      <c r="FX16" s="176"/>
      <c r="FY16" s="176"/>
      <c r="FZ16" s="176"/>
      <c r="GA16" s="3"/>
      <c r="GB16" s="3"/>
      <c r="GC16" s="3"/>
      <c r="GD16" s="3"/>
      <c r="GE16" s="3"/>
      <c r="GF16" s="3"/>
      <c r="GG16" s="3"/>
      <c r="GH16" s="3"/>
      <c r="GI16" s="3"/>
      <c r="GK16" s="176"/>
      <c r="GL16" s="176"/>
      <c r="GM16" s="176"/>
      <c r="GN16" s="176"/>
      <c r="GO16" s="176"/>
      <c r="GP16" s="176"/>
      <c r="GQ16" s="3"/>
      <c r="GR16" s="3"/>
      <c r="GS16" s="3"/>
      <c r="GT16" s="3"/>
      <c r="GU16" s="3"/>
      <c r="GV16" s="3"/>
      <c r="GW16" s="3"/>
      <c r="GX16" s="3"/>
      <c r="GY16" s="3"/>
      <c r="HA16" s="176"/>
      <c r="HB16" s="176"/>
      <c r="HC16" s="176"/>
      <c r="HD16" s="176"/>
      <c r="HE16" s="176"/>
      <c r="HF16" s="176"/>
      <c r="HG16" s="3"/>
      <c r="HH16" s="3"/>
      <c r="HI16" s="3"/>
      <c r="HJ16" s="3"/>
      <c r="HK16" s="3"/>
      <c r="HL16" s="3"/>
      <c r="HM16" s="3"/>
      <c r="HN16" s="3"/>
      <c r="HO16" s="3"/>
      <c r="HQ16" s="176"/>
      <c r="HR16" s="176"/>
      <c r="HS16" s="176"/>
      <c r="HT16" s="176"/>
      <c r="HU16" s="176"/>
      <c r="HV16" s="176"/>
      <c r="HW16" s="3"/>
      <c r="HX16" s="3"/>
      <c r="HY16" s="3"/>
      <c r="HZ16" s="3"/>
      <c r="IA16" s="3"/>
      <c r="IB16" s="3"/>
      <c r="IC16" s="3"/>
      <c r="ID16" s="3"/>
      <c r="IE16" s="3"/>
      <c r="IG16" s="176"/>
      <c r="IH16" s="176"/>
      <c r="II16" s="176"/>
      <c r="IJ16" s="176"/>
      <c r="IK16" s="176"/>
      <c r="IL16" s="17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78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84" customFormat="1" ht="18" customHeight="1" x14ac:dyDescent="0.25">
      <c r="A19" s="196" t="s">
        <v>102</v>
      </c>
      <c r="B19" s="241" t="s">
        <v>103</v>
      </c>
      <c r="C19" s="241"/>
      <c r="D19" s="241"/>
      <c r="E19" s="241"/>
      <c r="F19" s="241"/>
      <c r="J19" s="183"/>
      <c r="K19" s="182"/>
      <c r="L19" s="182"/>
      <c r="M19" s="182"/>
      <c r="N19" s="182"/>
      <c r="O19" s="182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23" t="str">
        <f>CONCATENATE("1.Подготовительные работы")</f>
        <v>1.Подготовительные работы</v>
      </c>
      <c r="B21" s="238"/>
      <c r="C21" s="179">
        <f>0.4/1000</f>
        <v>4.0000000000000002E-4</v>
      </c>
      <c r="D21" s="139" t="s">
        <v>77</v>
      </c>
      <c r="E21" s="47" t="s">
        <v>4</v>
      </c>
      <c r="F21" s="16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56</v>
      </c>
      <c r="E22" s="46"/>
      <c r="F22" s="16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39" t="s">
        <v>76</v>
      </c>
      <c r="E23" s="240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69" t="s">
        <v>75</v>
      </c>
      <c r="B24" s="12" t="s">
        <v>11</v>
      </c>
      <c r="C24" s="163">
        <f>SUM(1,-0.4*(2-E24))</f>
        <v>0.20015999999999989</v>
      </c>
      <c r="D24" s="14" t="s">
        <v>12</v>
      </c>
      <c r="E24" s="181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69" t="s">
        <v>57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68" t="s">
        <v>58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67" t="str">
        <f>CONCATENATE("C=","(",C22,"*",C24,"+",C23,"*",C21,")","*",C25,)</f>
        <v>C=(668*0,20016+49*0,0004)*2,22</v>
      </c>
      <c r="B27" s="41"/>
      <c r="C27" s="41"/>
      <c r="D27" s="41"/>
      <c r="E27" s="41"/>
      <c r="F27" s="161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23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38"/>
      <c r="C28" s="174">
        <f>1/10</f>
        <v>0.1</v>
      </c>
      <c r="D28" s="139" t="s">
        <v>74</v>
      </c>
      <c r="E28" s="47" t="s">
        <v>4</v>
      </c>
      <c r="F28" s="16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6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73</v>
      </c>
      <c r="E30" s="16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72</v>
      </c>
      <c r="B31" s="12" t="s">
        <v>9</v>
      </c>
      <c r="C31" s="18">
        <f>SUM(1,0.07*(E31-5))</f>
        <v>4.1500000000000004</v>
      </c>
      <c r="D31" s="14" t="s">
        <v>10</v>
      </c>
      <c r="E31" s="145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71</v>
      </c>
      <c r="B32" s="12" t="s">
        <v>11</v>
      </c>
      <c r="C32" s="163">
        <f>SUM(1,-0.04*(20-E32))</f>
        <v>0.20400000000000007</v>
      </c>
      <c r="D32" s="14" t="s">
        <v>12</v>
      </c>
      <c r="E32" s="162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70</v>
      </c>
      <c r="B33" s="19" t="s">
        <v>9</v>
      </c>
      <c r="C33" s="144">
        <v>1.35</v>
      </c>
      <c r="D33" s="19" t="s">
        <v>13</v>
      </c>
      <c r="E33" s="155" t="s">
        <v>69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57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58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61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23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24"/>
      <c r="C37" s="179">
        <f>C21</f>
        <v>4.0000000000000002E-4</v>
      </c>
      <c r="D37" s="160" t="s">
        <v>68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59">
        <f>1</f>
        <v>1</v>
      </c>
      <c r="B38" s="27" t="s">
        <v>6</v>
      </c>
      <c r="C38" s="27">
        <v>355</v>
      </c>
      <c r="D38" s="225" t="s">
        <v>7</v>
      </c>
      <c r="E38" s="226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27" t="s">
        <v>67</v>
      </c>
      <c r="E39" s="228"/>
      <c r="F39" s="29"/>
      <c r="G39" s="7"/>
      <c r="H39" s="7"/>
      <c r="I39" s="7"/>
      <c r="J39" s="7"/>
      <c r="K39" s="7"/>
    </row>
    <row r="40" spans="1:14" ht="15" customHeight="1" x14ac:dyDescent="0.25">
      <c r="A40" s="158" t="s">
        <v>66</v>
      </c>
      <c r="B40" s="22" t="s">
        <v>11</v>
      </c>
      <c r="C40" s="35">
        <f>ROUND(SUM(1,-0.45*(2-E40)),2)</f>
        <v>0.1</v>
      </c>
      <c r="D40" s="22" t="s">
        <v>12</v>
      </c>
      <c r="E40" s="180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65</v>
      </c>
      <c r="B41" s="22" t="s">
        <v>9</v>
      </c>
      <c r="C41" s="157">
        <f>ROUND(SUM(1,0.1*(E41-5)),2)</f>
        <v>5.5</v>
      </c>
      <c r="D41" s="22" t="s">
        <v>16</v>
      </c>
      <c r="E41" s="156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64</v>
      </c>
      <c r="B42" s="19" t="s">
        <v>9</v>
      </c>
      <c r="C42" s="66">
        <v>1.5</v>
      </c>
      <c r="D42" s="19" t="s">
        <v>13</v>
      </c>
      <c r="E42" s="155"/>
      <c r="F42" s="30"/>
      <c r="G42" s="7"/>
      <c r="H42" s="7"/>
      <c r="I42" s="7"/>
      <c r="J42" s="7"/>
      <c r="K42" s="7"/>
    </row>
    <row r="43" spans="1:14" ht="15.75" x14ac:dyDescent="0.25">
      <c r="A43" s="17" t="s">
        <v>54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55</v>
      </c>
      <c r="B44" s="32"/>
      <c r="C44" s="28"/>
      <c r="D44" s="28"/>
      <c r="E44" s="28"/>
      <c r="F44" s="154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29" t="str">
        <f>CONCATENATE("С=",F27,"+",F36,"+",F45,)</f>
        <v>С=296,88+124,23+481,74</v>
      </c>
      <c r="B46" s="230"/>
      <c r="C46" s="230"/>
      <c r="D46" s="230"/>
      <c r="E46" s="231"/>
      <c r="F46" s="151">
        <f>F27+F36+F45</f>
        <v>902.85</v>
      </c>
    </row>
    <row r="47" spans="1:14" ht="109.5" customHeight="1" x14ac:dyDescent="0.2">
      <c r="A47" s="232" t="s">
        <v>104</v>
      </c>
      <c r="B47" s="233"/>
      <c r="C47" s="234"/>
      <c r="D47" s="235">
        <f>13.6266*1.143*1.063*1.037*1.049*1.05*1.044</f>
        <v>19.742904506682191</v>
      </c>
      <c r="E47" s="236"/>
      <c r="F47" s="151">
        <f>F46*D47</f>
        <v>17824.881333858015</v>
      </c>
    </row>
    <row r="48" spans="1:14" ht="15.75" customHeight="1" x14ac:dyDescent="0.2">
      <c r="A48" s="221" t="s">
        <v>105</v>
      </c>
      <c r="B48" s="222"/>
      <c r="C48" s="222"/>
      <c r="D48" s="222"/>
      <c r="E48" s="153">
        <v>1000</v>
      </c>
      <c r="F48" s="152">
        <f>E48*3</f>
        <v>3000</v>
      </c>
    </row>
    <row r="49" spans="1:7" ht="16.5" x14ac:dyDescent="0.2">
      <c r="A49" s="197" t="s">
        <v>17</v>
      </c>
      <c r="B49" s="198"/>
      <c r="C49" s="198"/>
      <c r="D49" s="198"/>
      <c r="E49" s="198"/>
      <c r="F49" s="199">
        <f>F47+F48</f>
        <v>20824.881333858015</v>
      </c>
    </row>
    <row r="50" spans="1:7" ht="16.5" x14ac:dyDescent="0.3">
      <c r="A50" s="150"/>
      <c r="B50" s="7"/>
      <c r="C50" s="7"/>
      <c r="D50" s="7"/>
      <c r="E50" s="7"/>
      <c r="F50" s="7"/>
    </row>
    <row r="51" spans="1:7" ht="6" customHeight="1" x14ac:dyDescent="0.25">
      <c r="A51" s="38"/>
      <c r="B51" s="7"/>
      <c r="C51" s="7"/>
      <c r="D51" s="7"/>
      <c r="E51" s="7"/>
      <c r="F51" s="7"/>
    </row>
    <row r="52" spans="1:7" ht="15" customHeight="1" x14ac:dyDescent="0.2">
      <c r="A52" s="219" t="s">
        <v>93</v>
      </c>
      <c r="B52" s="219"/>
      <c r="C52" s="219"/>
      <c r="D52" s="219"/>
      <c r="E52" s="219"/>
      <c r="F52" s="219"/>
      <c r="G52" s="185"/>
    </row>
    <row r="53" spans="1:7" ht="20.25" customHeight="1" x14ac:dyDescent="0.2">
      <c r="A53" s="220" t="s">
        <v>94</v>
      </c>
      <c r="B53" s="220"/>
      <c r="C53" s="220"/>
      <c r="D53" s="220"/>
      <c r="E53" s="220"/>
      <c r="F53" s="220"/>
      <c r="G53" s="186"/>
    </row>
    <row r="54" spans="1:7" x14ac:dyDescent="0.2">
      <c r="A54" s="219" t="s">
        <v>98</v>
      </c>
      <c r="B54" s="219"/>
      <c r="C54" s="219"/>
      <c r="D54" s="219"/>
      <c r="E54" s="219"/>
      <c r="F54" s="219"/>
      <c r="G54" s="185"/>
    </row>
    <row r="55" spans="1:7" x14ac:dyDescent="0.2">
      <c r="A55" s="220" t="s">
        <v>94</v>
      </c>
      <c r="B55" s="220"/>
      <c r="C55" s="220"/>
      <c r="D55" s="220"/>
      <c r="E55" s="220"/>
      <c r="F55" s="220"/>
      <c r="G55" s="186"/>
    </row>
    <row r="56" spans="1:7" ht="15.75" x14ac:dyDescent="0.25">
      <c r="A56" s="7"/>
      <c r="B56" s="7"/>
      <c r="C56" s="7"/>
      <c r="D56" s="7"/>
      <c r="E56" s="7"/>
      <c r="F56" s="7"/>
    </row>
    <row r="57" spans="1:7" ht="15.75" x14ac:dyDescent="0.25">
      <c r="A57" s="7"/>
      <c r="B57" s="7"/>
      <c r="C57" s="7"/>
      <c r="D57" s="7"/>
      <c r="E57" s="7"/>
      <c r="F57" s="7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</row>
    <row r="60" spans="1:7" ht="15.75" x14ac:dyDescent="0.25">
      <c r="A60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0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A28:B28"/>
    <mergeCell ref="DI15:DN15"/>
    <mergeCell ref="DY15:ED15"/>
    <mergeCell ref="EO15:ET15"/>
    <mergeCell ref="FE15:FJ15"/>
    <mergeCell ref="IG15:IL15"/>
    <mergeCell ref="A21:B21"/>
    <mergeCell ref="D23:E23"/>
    <mergeCell ref="FU15:FZ15"/>
    <mergeCell ref="GK15:GP15"/>
    <mergeCell ref="B19:F19"/>
    <mergeCell ref="A37:B37"/>
    <mergeCell ref="D38:E38"/>
    <mergeCell ref="D39:E39"/>
    <mergeCell ref="A46:E46"/>
    <mergeCell ref="A47:C47"/>
    <mergeCell ref="D47:E47"/>
    <mergeCell ref="A54:F54"/>
    <mergeCell ref="A55:F55"/>
    <mergeCell ref="A48:D48"/>
    <mergeCell ref="A52:F52"/>
    <mergeCell ref="A53:F53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rowBreaks count="1" manualBreakCount="1">
    <brk id="36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2018-08-29T04:37:06Z</cp:lastPrinted>
  <dcterms:created xsi:type="dcterms:W3CDTF">2011-10-12T06:33:52Z</dcterms:created>
  <dcterms:modified xsi:type="dcterms:W3CDTF">2019-09-05T23:24:07Z</dcterms:modified>
</cp:coreProperties>
</file>