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0 год\308.1 Пломбировачный материал\от 03.10.2019\"/>
    </mc:Choice>
  </mc:AlternateContent>
  <bookViews>
    <workbookView xWindow="0" yWindow="0" windowWidth="28800" windowHeight="120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4" i="1" l="1"/>
  <c r="Q18" i="1"/>
  <c r="Q24" i="1"/>
  <c r="Q37" i="1"/>
  <c r="Q45" i="1"/>
  <c r="Q63" i="1"/>
  <c r="Q57" i="1"/>
  <c r="G60" i="1"/>
  <c r="G61" i="1"/>
  <c r="G62" i="1"/>
  <c r="G59" i="1"/>
  <c r="P59" i="1"/>
  <c r="Q59" i="1" s="1"/>
  <c r="N60" i="1"/>
  <c r="N61" i="1"/>
  <c r="N62" i="1"/>
  <c r="N59" i="1"/>
  <c r="M59" i="1"/>
  <c r="J59" i="1"/>
  <c r="P51" i="1"/>
  <c r="Q51" i="1" s="1"/>
  <c r="P52" i="1"/>
  <c r="Q52" i="1" s="1"/>
  <c r="P53" i="1"/>
  <c r="Q53" i="1" s="1"/>
  <c r="P54" i="1"/>
  <c r="Q54" i="1" s="1"/>
  <c r="N51" i="1"/>
  <c r="N52" i="1"/>
  <c r="N53" i="1"/>
  <c r="N54" i="1"/>
  <c r="M51" i="1"/>
  <c r="M52" i="1"/>
  <c r="M53" i="1"/>
  <c r="M54" i="1"/>
  <c r="J51" i="1"/>
  <c r="J52" i="1"/>
  <c r="J53" i="1"/>
  <c r="I48" i="1"/>
  <c r="I49" i="1"/>
  <c r="I50" i="1"/>
  <c r="I51" i="1"/>
  <c r="I52" i="1"/>
  <c r="I53" i="1"/>
  <c r="I54" i="1"/>
  <c r="I55" i="1"/>
  <c r="I56" i="1"/>
  <c r="G50" i="1"/>
  <c r="G51" i="1"/>
  <c r="G52" i="1"/>
  <c r="G53" i="1"/>
  <c r="G54" i="1"/>
  <c r="P48" i="1"/>
  <c r="Q48" i="1" s="1"/>
  <c r="P49" i="1"/>
  <c r="Q49" i="1" s="1"/>
  <c r="P50" i="1"/>
  <c r="Q50" i="1" s="1"/>
  <c r="P55" i="1"/>
  <c r="Q55" i="1" s="1"/>
  <c r="P56" i="1"/>
  <c r="Q56" i="1" s="1"/>
  <c r="M48" i="1"/>
  <c r="M49" i="1"/>
  <c r="M50" i="1"/>
  <c r="M55" i="1"/>
  <c r="M56" i="1"/>
  <c r="N48" i="1"/>
  <c r="N49" i="1"/>
  <c r="N50" i="1"/>
  <c r="N55" i="1"/>
  <c r="N56" i="1"/>
  <c r="N47" i="1"/>
  <c r="J48" i="1"/>
  <c r="J49" i="1"/>
  <c r="J50" i="1"/>
  <c r="J54" i="1"/>
  <c r="J55" i="1"/>
  <c r="J56" i="1"/>
  <c r="N40" i="1"/>
  <c r="N41" i="1"/>
  <c r="N42" i="1"/>
  <c r="N43" i="1"/>
  <c r="N44" i="1"/>
  <c r="N39" i="1"/>
  <c r="P27" i="1"/>
  <c r="P28" i="1"/>
  <c r="P29" i="1"/>
  <c r="P30" i="1"/>
  <c r="P31" i="1"/>
  <c r="P32" i="1"/>
  <c r="P33" i="1"/>
  <c r="P34" i="1"/>
  <c r="P35" i="1"/>
  <c r="P36" i="1"/>
  <c r="J40" i="1"/>
  <c r="J41" i="1"/>
  <c r="J42" i="1"/>
  <c r="J43" i="1"/>
  <c r="J44" i="1"/>
  <c r="M40" i="1"/>
  <c r="M41" i="1"/>
  <c r="M42" i="1"/>
  <c r="M43" i="1"/>
  <c r="M44" i="1"/>
  <c r="P40" i="1"/>
  <c r="P41" i="1"/>
  <c r="P42" i="1"/>
  <c r="P43" i="1"/>
  <c r="P44" i="1"/>
  <c r="M27" i="1"/>
  <c r="M28" i="1"/>
  <c r="M29" i="1"/>
  <c r="M30" i="1"/>
  <c r="M31" i="1"/>
  <c r="M32" i="1"/>
  <c r="M33" i="1"/>
  <c r="M34" i="1"/>
  <c r="M35" i="1"/>
  <c r="M36" i="1"/>
  <c r="M21" i="1"/>
  <c r="M22" i="1"/>
  <c r="M23" i="1"/>
  <c r="M11" i="1"/>
  <c r="M12" i="1"/>
  <c r="M13" i="1"/>
  <c r="M14" i="1"/>
  <c r="M15" i="1"/>
  <c r="M16" i="1"/>
  <c r="M17" i="1"/>
  <c r="J27" i="1"/>
  <c r="J28" i="1"/>
  <c r="J29" i="1"/>
  <c r="J30" i="1"/>
  <c r="J31" i="1"/>
  <c r="J32" i="1"/>
  <c r="J33" i="1"/>
  <c r="J34" i="1"/>
  <c r="J35" i="1"/>
  <c r="J36" i="1"/>
  <c r="N27" i="1"/>
  <c r="N28" i="1"/>
  <c r="N29" i="1"/>
  <c r="N30" i="1"/>
  <c r="N31" i="1"/>
  <c r="N32" i="1"/>
  <c r="N33" i="1"/>
  <c r="N34" i="1"/>
  <c r="N35" i="1"/>
  <c r="N36" i="1"/>
  <c r="N26" i="1"/>
  <c r="N23" i="1"/>
  <c r="N22" i="1"/>
  <c r="N21" i="1"/>
  <c r="N20" i="1"/>
  <c r="N11" i="1"/>
  <c r="N12" i="1"/>
  <c r="N13" i="1"/>
  <c r="N14" i="1"/>
  <c r="N15" i="1"/>
  <c r="N16" i="1"/>
  <c r="N17" i="1"/>
  <c r="N10" i="1"/>
  <c r="G13" i="1" l="1"/>
  <c r="P62" i="1"/>
  <c r="Q62" i="1" s="1"/>
  <c r="M62" i="1"/>
  <c r="J62" i="1"/>
  <c r="G55" i="1"/>
  <c r="G49" i="1"/>
  <c r="G30" i="1" l="1"/>
  <c r="G28" i="1"/>
  <c r="P61" i="1"/>
  <c r="Q61" i="1" s="1"/>
  <c r="M61" i="1"/>
  <c r="J61" i="1"/>
  <c r="I61" i="1"/>
  <c r="G63" i="1"/>
  <c r="P60" i="1"/>
  <c r="Q60" i="1" s="1"/>
  <c r="M60" i="1"/>
  <c r="J60" i="1"/>
  <c r="I60" i="1"/>
  <c r="G56" i="1"/>
  <c r="G40" i="1"/>
  <c r="G48" i="1"/>
  <c r="P47" i="1"/>
  <c r="Q47" i="1" s="1"/>
  <c r="M47" i="1"/>
  <c r="J47" i="1"/>
  <c r="I47" i="1"/>
  <c r="G47" i="1"/>
  <c r="Q36" i="1"/>
  <c r="I36" i="1"/>
  <c r="G36" i="1"/>
  <c r="Q35" i="1"/>
  <c r="I35" i="1"/>
  <c r="G35" i="1"/>
  <c r="Q34" i="1"/>
  <c r="I34" i="1"/>
  <c r="G34" i="1"/>
  <c r="Q33" i="1"/>
  <c r="I33" i="1"/>
  <c r="G33" i="1"/>
  <c r="Q32" i="1"/>
  <c r="I32" i="1"/>
  <c r="G32" i="1"/>
  <c r="Q31" i="1"/>
  <c r="I31" i="1"/>
  <c r="G31" i="1"/>
  <c r="Q29" i="1"/>
  <c r="I29" i="1"/>
  <c r="G29" i="1"/>
  <c r="I28" i="1"/>
  <c r="Q27" i="1"/>
  <c r="I27" i="1"/>
  <c r="G27" i="1"/>
  <c r="P26" i="1"/>
  <c r="Q26" i="1" s="1"/>
  <c r="M26" i="1"/>
  <c r="J26" i="1"/>
  <c r="I26" i="1"/>
  <c r="G26" i="1"/>
  <c r="Q44" i="1"/>
  <c r="I44" i="1"/>
  <c r="G44" i="1"/>
  <c r="Q43" i="1"/>
  <c r="I43" i="1"/>
  <c r="G43" i="1"/>
  <c r="Q42" i="1"/>
  <c r="I42" i="1"/>
  <c r="G42" i="1"/>
  <c r="Q41" i="1"/>
  <c r="I41" i="1"/>
  <c r="G41" i="1"/>
  <c r="P39" i="1"/>
  <c r="Q39" i="1" s="1"/>
  <c r="M39" i="1"/>
  <c r="J39" i="1"/>
  <c r="I39" i="1"/>
  <c r="G39" i="1"/>
  <c r="G45" i="1" s="1"/>
  <c r="P23" i="1"/>
  <c r="Q23" i="1" s="1"/>
  <c r="J23" i="1"/>
  <c r="I23" i="1"/>
  <c r="G23" i="1"/>
  <c r="P22" i="1"/>
  <c r="Q22" i="1" s="1"/>
  <c r="J22" i="1"/>
  <c r="I22" i="1"/>
  <c r="G22" i="1"/>
  <c r="P21" i="1"/>
  <c r="Q21" i="1" s="1"/>
  <c r="J21" i="1"/>
  <c r="I21" i="1"/>
  <c r="G21" i="1"/>
  <c r="P20" i="1"/>
  <c r="Q20" i="1" s="1"/>
  <c r="M20" i="1"/>
  <c r="J20" i="1"/>
  <c r="I20" i="1"/>
  <c r="G20" i="1"/>
  <c r="G24" i="1" l="1"/>
  <c r="G37" i="1"/>
  <c r="G57" i="1"/>
  <c r="I11" i="1"/>
  <c r="I12" i="1"/>
  <c r="I13" i="1"/>
  <c r="I14" i="1"/>
  <c r="I15" i="1"/>
  <c r="I16" i="1"/>
  <c r="I17" i="1"/>
  <c r="I10" i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0" i="1"/>
  <c r="Q10" i="1" s="1"/>
  <c r="M10" i="1"/>
  <c r="J11" i="1"/>
  <c r="J12" i="1"/>
  <c r="J13" i="1"/>
  <c r="J14" i="1"/>
  <c r="J15" i="1"/>
  <c r="J16" i="1"/>
  <c r="J17" i="1"/>
  <c r="J10" i="1"/>
  <c r="G11" i="1"/>
  <c r="G12" i="1"/>
  <c r="G14" i="1"/>
  <c r="G15" i="1"/>
  <c r="G16" i="1"/>
  <c r="G17" i="1"/>
  <c r="G10" i="1"/>
  <c r="G18" i="1" l="1"/>
  <c r="G64" i="1" s="1"/>
  <c r="F3" i="1" l="1"/>
  <c r="G65" i="1"/>
  <c r="G66" i="1" s="1"/>
  <c r="Q65" i="1"/>
  <c r="Q66" i="1" s="1"/>
</calcChain>
</file>

<file path=xl/sharedStrings.xml><?xml version="1.0" encoding="utf-8"?>
<sst xmlns="http://schemas.openxmlformats.org/spreadsheetml/2006/main" count="129" uniqueCount="76">
  <si>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</si>
  <si>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</si>
  <si>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</si>
  <si>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</si>
  <si>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</si>
  <si>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</si>
  <si>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</si>
  <si>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</si>
  <si>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</si>
  <si>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</si>
  <si>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</si>
  <si>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</si>
  <si>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</si>
  <si>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</si>
  <si>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</si>
  <si>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</si>
  <si>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</si>
  <si>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</si>
  <si>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1.2. филиал АО «ДРСК» «Приморские электрические сети»</t>
  </si>
  <si>
    <t xml:space="preserve">Итого по филиалу "АЭС"  </t>
  </si>
  <si>
    <t>Пломба свинцовая</t>
  </si>
  <si>
    <t>кг</t>
  </si>
  <si>
    <t xml:space="preserve">Итого по филиалу "ХЭС" СП "СЭС"  </t>
  </si>
  <si>
    <t xml:space="preserve">Итого по филиалу "ХЭС" СП "ЦЭС" </t>
  </si>
  <si>
    <t>Пломбировочные материалы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</si>
  <si>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</si>
  <si>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</si>
  <si>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 xml:space="preserve">Итого по филиалу "ЭС ЕАО" . </t>
  </si>
  <si>
    <t xml:space="preserve">Итого по филиалу "ЮЯЭС"  </t>
  </si>
  <si>
    <t>Итого по филиалу "ПЭС"</t>
  </si>
  <si>
    <t>бухт</t>
  </si>
  <si>
    <t>Пломба , свинцовая</t>
  </si>
  <si>
    <t>1.3. филиал АО «ДРСК» «Хабаровские электрические сети» СП «Центральные электрические сети» г. Хабаровск</t>
  </si>
  <si>
    <t>1.4 филиал АО «ДРСК» «Хабаровские электрические сети» СП «Северные электрические сети» г. Комсомольск-на-Амуре</t>
  </si>
  <si>
    <t>1.5. филиал АО «ДРСК» «Электрические сети ЕАО»</t>
  </si>
  <si>
    <t>1.6. филиал АО «ДРСК» «Южно-Якутские электрические сети»</t>
  </si>
  <si>
    <t xml:space="preserve">Наклейка номерная </t>
  </si>
  <si>
    <t>Проволока витая d-0.65 мм</t>
  </si>
  <si>
    <t>Проволока витая d-0.8 мм</t>
  </si>
  <si>
    <t xml:space="preserve">Пломба - наклейка тип П </t>
  </si>
  <si>
    <t>Пломба - наклейка тип П</t>
  </si>
  <si>
    <t xml:space="preserve">Пломба- наклейка, Тип-П </t>
  </si>
  <si>
    <t xml:space="preserve">Пломба-наклейка тип П </t>
  </si>
  <si>
    <t xml:space="preserve">Монопроволока пломбировочная d-0,5 мм </t>
  </si>
  <si>
    <t xml:space="preserve">Монопроволока пломбировочная d-0,4 мм </t>
  </si>
  <si>
    <t xml:space="preserve">Пломба-наклейка номерная тип П </t>
  </si>
  <si>
    <r>
      <t xml:space="preserve">Пломба индикаторная номерная пластиковая "Твист-М" </t>
    </r>
    <r>
      <rPr>
        <b/>
        <sz val="11"/>
        <rFont val="Times New Roman"/>
        <family val="1"/>
        <charset val="204"/>
      </rPr>
      <t>или эквивалент</t>
    </r>
  </si>
  <si>
    <r>
      <t xml:space="preserve">Пломба пластиковая номерная ПК-91ОП </t>
    </r>
    <r>
      <rPr>
        <b/>
        <sz val="11"/>
        <rFont val="Times New Roman"/>
        <family val="1"/>
        <charset val="204"/>
      </rPr>
      <t>или эквивалент</t>
    </r>
  </si>
  <si>
    <r>
      <t xml:space="preserve">Пломба- наклейка антимагнитная МТЛ-20 </t>
    </r>
    <r>
      <rPr>
        <b/>
        <sz val="11"/>
        <rFont val="Times New Roman"/>
        <family val="1"/>
        <charset val="204"/>
      </rPr>
      <t>или эквивалент</t>
    </r>
  </si>
  <si>
    <r>
      <t xml:space="preserve">Проволока пломбировочная Спираль d-0,7 мм </t>
    </r>
    <r>
      <rPr>
        <b/>
        <sz val="11"/>
        <rFont val="Times New Roman"/>
        <family val="1"/>
        <charset val="204"/>
      </rPr>
      <t xml:space="preserve">или эквивалент </t>
    </r>
  </si>
  <si>
    <r>
      <t>Пломба контрольная "Гранит"</t>
    </r>
    <r>
      <rPr>
        <b/>
        <sz val="11"/>
        <rFont val="Times New Roman"/>
        <family val="1"/>
        <charset val="204"/>
      </rPr>
      <t xml:space="preserve"> или эквивалент </t>
    </r>
  </si>
  <si>
    <r>
      <t>Проволока пломбировочная Спираль d-0,7 мм</t>
    </r>
    <r>
      <rPr>
        <b/>
        <sz val="11"/>
        <rFont val="Times New Roman"/>
        <family val="1"/>
        <charset val="204"/>
      </rPr>
      <t xml:space="preserve"> или эквивалент </t>
    </r>
  </si>
  <si>
    <r>
      <t>Пломба- наклейка антимагнитная МТЛ-20</t>
    </r>
    <r>
      <rPr>
        <b/>
        <sz val="11"/>
        <rFont val="Times New Roman"/>
        <family val="1"/>
        <charset val="204"/>
      </rPr>
      <t xml:space="preserve"> или эквивалент</t>
    </r>
  </si>
  <si>
    <r>
      <t xml:space="preserve">Пломба антимагнитная, ИМП-2 (МИГ) </t>
    </r>
    <r>
      <rPr>
        <b/>
        <sz val="11"/>
        <rFont val="Times New Roman"/>
        <family val="1"/>
        <charset val="204"/>
      </rPr>
      <t>или эквивалент</t>
    </r>
  </si>
  <si>
    <r>
      <t>Пломба контрольная, "Гранит"</t>
    </r>
    <r>
      <rPr>
        <b/>
        <sz val="11"/>
        <rFont val="Times New Roman"/>
        <family val="1"/>
        <charset val="204"/>
      </rPr>
      <t xml:space="preserve"> или эквивалент </t>
    </r>
  </si>
  <si>
    <r>
      <t xml:space="preserve">Пломба пластиковая контрольная роторного типа, КПП-2-1602 СЛ </t>
    </r>
    <r>
      <rPr>
        <b/>
        <sz val="11"/>
        <rFont val="Times New Roman"/>
        <family val="1"/>
        <charset val="204"/>
      </rPr>
      <t>или эквивалент</t>
    </r>
  </si>
  <si>
    <r>
      <t xml:space="preserve">Пломба пластиковая номерная, ПК-91ОП </t>
    </r>
    <r>
      <rPr>
        <b/>
        <sz val="11"/>
        <rFont val="Times New Roman"/>
        <family val="1"/>
        <charset val="204"/>
      </rPr>
      <t>или эквивалент</t>
    </r>
  </si>
  <si>
    <r>
      <t xml:space="preserve">Пломба пластиковая универсальная одноразовая затягивающего типа, КПП-3-1602 СТ </t>
    </r>
    <r>
      <rPr>
        <b/>
        <sz val="11"/>
        <rFont val="Times New Roman"/>
        <family val="1"/>
        <charset val="204"/>
      </rPr>
      <t>или эквивалент</t>
    </r>
  </si>
  <si>
    <r>
      <t xml:space="preserve">Пломба пластиковая универсальная одноразовая номерная роторного типа, КПП-3-1604 </t>
    </r>
    <r>
      <rPr>
        <b/>
        <sz val="11"/>
        <rFont val="Times New Roman"/>
        <family val="1"/>
        <charset val="204"/>
      </rPr>
      <t>или эквивалент</t>
    </r>
  </si>
  <si>
    <r>
      <t xml:space="preserve">Пломба-индикатор пластиковая, "Анти-Магнит" </t>
    </r>
    <r>
      <rPr>
        <b/>
        <sz val="11"/>
        <rFont val="Times New Roman"/>
        <family val="1"/>
        <charset val="204"/>
      </rPr>
      <t>или эквивалент</t>
    </r>
  </si>
  <si>
    <r>
      <t xml:space="preserve">Пломба контрольная, "Гранит" </t>
    </r>
    <r>
      <rPr>
        <b/>
        <sz val="11"/>
        <rFont val="Times New Roman"/>
        <family val="1"/>
        <charset val="204"/>
      </rPr>
      <t>или эквивалент</t>
    </r>
  </si>
  <si>
    <r>
      <t xml:space="preserve">Пломба номерная индикаторная пластиковая "Эксперт" </t>
    </r>
    <r>
      <rPr>
        <b/>
        <sz val="11"/>
        <rFont val="Times New Roman"/>
        <family val="1"/>
        <charset val="204"/>
      </rPr>
      <t>или эквивалент</t>
    </r>
  </si>
  <si>
    <r>
      <t xml:space="preserve">Пломба пластиковая номерная, КПП-3-1603 </t>
    </r>
    <r>
      <rPr>
        <b/>
        <sz val="11"/>
        <rFont val="Times New Roman"/>
        <family val="1"/>
        <charset val="204"/>
      </rPr>
      <t>или эквивалент</t>
    </r>
  </si>
  <si>
    <r>
      <t xml:space="preserve">Пломба антимагнитная ИМП-2 (МИГ) </t>
    </r>
    <r>
      <rPr>
        <b/>
        <sz val="11"/>
        <rFont val="Times New Roman"/>
        <family val="1"/>
        <charset val="204"/>
      </rPr>
      <t>или эквивалент</t>
    </r>
  </si>
  <si>
    <r>
      <t xml:space="preserve">Пломба контрольная "Гранит" </t>
    </r>
    <r>
      <rPr>
        <b/>
        <sz val="11"/>
        <rFont val="Times New Roman"/>
        <family val="1"/>
        <charset val="204"/>
      </rPr>
      <t>или эквивалент</t>
    </r>
  </si>
  <si>
    <r>
      <t xml:space="preserve">Пломба антимагнитная Анти Магнит </t>
    </r>
    <r>
      <rPr>
        <b/>
        <sz val="11"/>
        <rFont val="Times New Roman"/>
        <family val="1"/>
        <charset val="204"/>
      </rPr>
      <t>или эквивалент</t>
    </r>
  </si>
  <si>
    <r>
      <t xml:space="preserve">Пломба антимагнитная двойной защиты, МИД 35.19.19. (2 сегмента) </t>
    </r>
    <r>
      <rPr>
        <b/>
        <sz val="11"/>
        <rFont val="Times New Roman"/>
        <family val="1"/>
        <charset val="204"/>
      </rPr>
      <t>или эквивалент</t>
    </r>
  </si>
  <si>
    <r>
      <t xml:space="preserve">Пломба антимагнитная Анти Магнит   </t>
    </r>
    <r>
      <rPr>
        <b/>
        <sz val="11"/>
        <rFont val="Times New Roman"/>
        <family val="1"/>
        <charset val="204"/>
      </rPr>
      <t>или эквивалент</t>
    </r>
  </si>
  <si>
    <r>
      <t xml:space="preserve">Пломба контрольная  ПК-91 РХ-2 </t>
    </r>
    <r>
      <rPr>
        <b/>
        <sz val="11"/>
        <rFont val="Times New Roman"/>
        <family val="1"/>
        <charset val="204"/>
      </rPr>
      <t>или эквивалент</t>
    </r>
  </si>
  <si>
    <r>
      <t xml:space="preserve">Пломба пластиковая номерная ПК-91ОП  </t>
    </r>
    <r>
      <rPr>
        <b/>
        <sz val="11"/>
        <rFont val="Times New Roman"/>
        <family val="1"/>
        <charset val="204"/>
      </rPr>
      <t>или эквивалент</t>
    </r>
  </si>
  <si>
    <t>Приложение № 7 к Документации о закупке – Структура НМЦ (в т.ч. форма Коммерческого предложения)</t>
  </si>
  <si>
    <t>Производитель продукции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</si>
  <si>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</si>
  <si>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</si>
  <si>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</si>
  <si>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__________________________________
(подпись, М.П.)
__________________________________
(фамилия, имя, отчество подписавшего, должность)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</si>
</sst>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/>
      <diagonal/>
    </border>
    <border>
      <left style="thin">
        <color rgb="FF002060"/>
      </left>
      <right style="thin">
        <color rgb="FF002060"/>
      </right>
      <top style="medium">
        <color indexed="64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4" fontId="7" fillId="2" borderId="10" xfId="0" applyNumberFormat="1" applyFont="1" applyFill="1" applyBorder="1" applyAlignment="1" applyProtection="1">
      <alignment horizontal="center" vertical="top" wrapText="1"/>
      <protection locked="0"/>
    </xf>
    <xf numFmtId="49" fontId="7" fillId="2" borderId="10" xfId="0" applyNumberFormat="1" applyFont="1" applyFill="1" applyBorder="1" applyAlignment="1" applyProtection="1">
      <alignment horizontal="left" vertical="top" wrapText="1"/>
      <protection locked="0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7" fillId="2" borderId="26" xfId="0" applyNumberFormat="1" applyFont="1" applyFill="1" applyBorder="1" applyAlignment="1" applyProtection="1">
      <alignment horizontal="center" vertical="top" wrapText="1"/>
    </xf>
    <xf numFmtId="0" fontId="11" fillId="6" borderId="0" xfId="0" applyFont="1" applyFill="1"/>
    <xf numFmtId="0" fontId="11" fillId="0" borderId="0" xfId="0" applyFont="1"/>
    <xf numFmtId="0" fontId="12" fillId="0" borderId="31" xfId="0" applyNumberFormat="1" applyFont="1" applyBorder="1" applyAlignment="1">
      <alignment horizontal="left" vertical="center" wrapText="1"/>
    </xf>
    <xf numFmtId="0" fontId="15" fillId="0" borderId="35" xfId="0" applyFont="1" applyBorder="1" applyAlignment="1">
      <alignment horizontal="left" vertical="top" wrapText="1"/>
    </xf>
    <xf numFmtId="3" fontId="15" fillId="0" borderId="30" xfId="0" applyNumberFormat="1" applyFont="1" applyBorder="1" applyAlignment="1">
      <alignment horizontal="center" vertical="top" wrapText="1"/>
    </xf>
    <xf numFmtId="3" fontId="15" fillId="0" borderId="36" xfId="0" applyNumberFormat="1" applyFont="1" applyBorder="1" applyAlignment="1">
      <alignment horizontal="center" vertical="top" wrapText="1"/>
    </xf>
    <xf numFmtId="0" fontId="15" fillId="0" borderId="0" xfId="0" applyNumberFormat="1" applyFont="1" applyBorder="1" applyAlignment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/>
    </xf>
    <xf numFmtId="4" fontId="17" fillId="2" borderId="8" xfId="0" applyNumberFormat="1" applyFont="1" applyFill="1" applyBorder="1" applyAlignment="1" applyProtection="1">
      <alignment horizontal="center" vertical="top" wrapText="1"/>
      <protection locked="0"/>
    </xf>
    <xf numFmtId="0" fontId="16" fillId="0" borderId="0" xfId="0" applyFont="1" applyBorder="1" applyAlignment="1">
      <alignment horizontal="center" vertical="top" wrapText="1"/>
    </xf>
    <xf numFmtId="0" fontId="16" fillId="5" borderId="7" xfId="0" applyFont="1" applyFill="1" applyBorder="1" applyAlignment="1">
      <alignment horizontal="center" vertical="top"/>
    </xf>
    <xf numFmtId="49" fontId="16" fillId="5" borderId="15" xfId="0" applyNumberFormat="1" applyFont="1" applyFill="1" applyBorder="1" applyAlignment="1">
      <alignment horizontal="left" vertical="top" wrapText="1"/>
    </xf>
    <xf numFmtId="49" fontId="17" fillId="2" borderId="8" xfId="0" applyNumberFormat="1" applyFont="1" applyFill="1" applyBorder="1" applyAlignment="1" applyProtection="1">
      <alignment horizontal="left" vertical="top" wrapText="1"/>
      <protection locked="0"/>
    </xf>
    <xf numFmtId="3" fontId="16" fillId="5" borderId="8" xfId="0" applyNumberFormat="1" applyFont="1" applyFill="1" applyBorder="1" applyAlignment="1">
      <alignment horizontal="center" vertical="top" wrapText="1"/>
    </xf>
    <xf numFmtId="4" fontId="16" fillId="5" borderId="8" xfId="0" applyNumberFormat="1" applyFont="1" applyFill="1" applyBorder="1" applyAlignment="1">
      <alignment horizontal="center" vertical="top" wrapText="1"/>
    </xf>
    <xf numFmtId="4" fontId="16" fillId="5" borderId="9" xfId="0" applyNumberFormat="1" applyFont="1" applyFill="1" applyBorder="1" applyAlignment="1">
      <alignment horizontal="center" vertical="top" wrapText="1"/>
    </xf>
    <xf numFmtId="0" fontId="16" fillId="0" borderId="0" xfId="0" applyFont="1"/>
    <xf numFmtId="0" fontId="16" fillId="0" borderId="0" xfId="0" applyFont="1" applyBorder="1" applyAlignment="1">
      <alignment horizontal="center"/>
    </xf>
    <xf numFmtId="0" fontId="16" fillId="0" borderId="38" xfId="0" applyFont="1" applyBorder="1" applyAlignment="1">
      <alignment horizontal="center" vertical="top"/>
    </xf>
    <xf numFmtId="0" fontId="15" fillId="0" borderId="30" xfId="0" applyNumberFormat="1" applyFont="1" applyBorder="1" applyAlignment="1">
      <alignment horizontal="left" vertical="top" wrapText="1"/>
    </xf>
    <xf numFmtId="3" fontId="17" fillId="2" borderId="8" xfId="0" applyNumberFormat="1" applyFont="1" applyFill="1" applyBorder="1" applyAlignment="1" applyProtection="1">
      <alignment horizontal="center" vertical="top" wrapText="1"/>
      <protection locked="0"/>
    </xf>
    <xf numFmtId="0" fontId="15" fillId="0" borderId="36" xfId="0" applyNumberFormat="1" applyFont="1" applyBorder="1" applyAlignment="1">
      <alignment horizontal="left" vertical="top" wrapText="1"/>
    </xf>
    <xf numFmtId="0" fontId="15" fillId="0" borderId="30" xfId="0" applyNumberFormat="1" applyFont="1" applyBorder="1" applyAlignment="1">
      <alignment horizontal="left" vertical="center" wrapText="1"/>
    </xf>
    <xf numFmtId="0" fontId="15" fillId="0" borderId="30" xfId="0" applyNumberFormat="1" applyFont="1" applyBorder="1" applyAlignment="1">
      <alignment horizontal="left" vertical="top" wrapText="1" shrinkToFit="1"/>
    </xf>
    <xf numFmtId="49" fontId="16" fillId="7" borderId="15" xfId="0" applyNumberFormat="1" applyFont="1" applyFill="1" applyBorder="1" applyAlignment="1">
      <alignment horizontal="left" vertical="top" wrapText="1"/>
    </xf>
    <xf numFmtId="0" fontId="15" fillId="7" borderId="30" xfId="0" applyNumberFormat="1" applyFont="1" applyFill="1" applyBorder="1" applyAlignment="1">
      <alignment horizontal="left" vertical="center" wrapText="1"/>
    </xf>
    <xf numFmtId="4" fontId="17" fillId="2" borderId="29" xfId="0" applyNumberFormat="1" applyFont="1" applyFill="1" applyBorder="1" applyAlignment="1" applyProtection="1">
      <alignment horizontal="center" vertical="top" wrapText="1"/>
      <protection locked="0"/>
    </xf>
    <xf numFmtId="3" fontId="17" fillId="2" borderId="29" xfId="0" applyNumberFormat="1" applyFont="1" applyFill="1" applyBorder="1" applyAlignment="1" applyProtection="1">
      <alignment horizontal="center" vertical="top" wrapText="1"/>
      <protection locked="0"/>
    </xf>
    <xf numFmtId="49" fontId="17" fillId="2" borderId="29" xfId="0" applyNumberFormat="1" applyFont="1" applyFill="1" applyBorder="1" applyAlignment="1" applyProtection="1">
      <alignment horizontal="left" vertical="top" wrapText="1"/>
      <protection locked="0"/>
    </xf>
    <xf numFmtId="0" fontId="15" fillId="0" borderId="30" xfId="0" applyNumberFormat="1" applyFont="1" applyBorder="1" applyAlignment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5" fillId="0" borderId="39" xfId="0" applyFont="1" applyBorder="1" applyAlignment="1">
      <alignment horizontal="left" vertical="top" wrapText="1"/>
    </xf>
    <xf numFmtId="4" fontId="17" fillId="2" borderId="40" xfId="0" applyNumberFormat="1" applyFont="1" applyFill="1" applyBorder="1" applyAlignment="1" applyProtection="1">
      <alignment horizontal="center" vertical="top" wrapText="1"/>
      <protection locked="0"/>
    </xf>
    <xf numFmtId="0" fontId="12" fillId="0" borderId="0" xfId="0" applyNumberFormat="1" applyFont="1" applyBorder="1" applyAlignment="1">
      <alignment horizontal="left" vertical="center" wrapText="1"/>
    </xf>
    <xf numFmtId="4" fontId="14" fillId="0" borderId="33" xfId="0" applyNumberFormat="1" applyFont="1" applyFill="1" applyBorder="1" applyAlignment="1">
      <alignment horizontal="center" vertical="top" wrapText="1"/>
    </xf>
    <xf numFmtId="0" fontId="16" fillId="0" borderId="41" xfId="0" applyFont="1" applyBorder="1" applyAlignment="1">
      <alignment horizontal="center" vertical="top"/>
    </xf>
    <xf numFmtId="0" fontId="15" fillId="0" borderId="42" xfId="0" applyFont="1" applyBorder="1" applyAlignment="1">
      <alignment horizontal="left" vertical="top" wrapText="1"/>
    </xf>
    <xf numFmtId="4" fontId="17" fillId="2" borderId="43" xfId="0" applyNumberFormat="1" applyFont="1" applyFill="1" applyBorder="1" applyAlignment="1" applyProtection="1">
      <alignment horizontal="center" vertical="top" wrapText="1"/>
      <protection locked="0"/>
    </xf>
    <xf numFmtId="3" fontId="15" fillId="0" borderId="44" xfId="0" applyNumberFormat="1" applyFont="1" applyBorder="1" applyAlignment="1">
      <alignment horizontal="center" vertical="top" wrapText="1"/>
    </xf>
    <xf numFmtId="4" fontId="17" fillId="5" borderId="45" xfId="0" applyNumberFormat="1" applyFont="1" applyFill="1" applyBorder="1" applyAlignment="1" applyProtection="1">
      <alignment horizontal="center" vertical="top" wrapText="1"/>
    </xf>
    <xf numFmtId="0" fontId="16" fillId="0" borderId="46" xfId="0" applyFont="1" applyBorder="1" applyAlignment="1">
      <alignment horizontal="center" vertical="top"/>
    </xf>
    <xf numFmtId="4" fontId="17" fillId="5" borderId="47" xfId="0" applyNumberFormat="1" applyFont="1" applyFill="1" applyBorder="1" applyAlignment="1" applyProtection="1">
      <alignment horizontal="center" vertical="top" wrapText="1"/>
    </xf>
    <xf numFmtId="0" fontId="16" fillId="0" borderId="48" xfId="0" applyFont="1" applyBorder="1" applyAlignment="1">
      <alignment horizontal="center" vertical="top"/>
    </xf>
    <xf numFmtId="4" fontId="17" fillId="5" borderId="49" xfId="0" applyNumberFormat="1" applyFont="1" applyFill="1" applyBorder="1" applyAlignment="1" applyProtection="1">
      <alignment horizontal="center" vertical="top" wrapText="1"/>
    </xf>
    <xf numFmtId="0" fontId="15" fillId="0" borderId="51" xfId="0" applyNumberFormat="1" applyFont="1" applyBorder="1" applyAlignment="1">
      <alignment horizontal="left" vertical="top" wrapText="1"/>
    </xf>
    <xf numFmtId="0" fontId="15" fillId="0" borderId="51" xfId="0" applyNumberFormat="1" applyFont="1" applyBorder="1" applyAlignment="1">
      <alignment vertical="top" wrapText="1"/>
    </xf>
    <xf numFmtId="4" fontId="14" fillId="0" borderId="52" xfId="0" applyNumberFormat="1" applyFont="1" applyFill="1" applyBorder="1" applyAlignment="1">
      <alignment horizontal="center" vertical="top" wrapText="1"/>
    </xf>
    <xf numFmtId="0" fontId="16" fillId="5" borderId="41" xfId="0" applyFont="1" applyFill="1" applyBorder="1" applyAlignment="1">
      <alignment horizontal="center" vertical="top"/>
    </xf>
    <xf numFmtId="49" fontId="16" fillId="5" borderId="53" xfId="0" applyNumberFormat="1" applyFont="1" applyFill="1" applyBorder="1" applyAlignment="1">
      <alignment horizontal="left" vertical="top" wrapText="1"/>
    </xf>
    <xf numFmtId="49" fontId="17" fillId="2" borderId="43" xfId="0" applyNumberFormat="1" applyFont="1" applyFill="1" applyBorder="1" applyAlignment="1" applyProtection="1">
      <alignment horizontal="left" vertical="top" wrapText="1"/>
      <protection locked="0"/>
    </xf>
    <xf numFmtId="3" fontId="16" fillId="5" borderId="43" xfId="0" applyNumberFormat="1" applyFont="1" applyFill="1" applyBorder="1" applyAlignment="1">
      <alignment horizontal="center" vertical="top" wrapText="1"/>
    </xf>
    <xf numFmtId="4" fontId="16" fillId="5" borderId="43" xfId="0" applyNumberFormat="1" applyFont="1" applyFill="1" applyBorder="1" applyAlignment="1">
      <alignment horizontal="center" vertical="top" wrapText="1"/>
    </xf>
    <xf numFmtId="4" fontId="16" fillId="5" borderId="45" xfId="0" applyNumberFormat="1" applyFont="1" applyFill="1" applyBorder="1" applyAlignment="1">
      <alignment horizontal="center" vertical="top" wrapText="1"/>
    </xf>
    <xf numFmtId="0" fontId="16" fillId="5" borderId="46" xfId="0" applyFont="1" applyFill="1" applyBorder="1" applyAlignment="1">
      <alignment horizontal="center" vertical="top"/>
    </xf>
    <xf numFmtId="4" fontId="16" fillId="5" borderId="47" xfId="0" applyNumberFormat="1" applyFont="1" applyFill="1" applyBorder="1" applyAlignment="1">
      <alignment horizontal="center" vertical="top" wrapText="1"/>
    </xf>
    <xf numFmtId="0" fontId="15" fillId="0" borderId="50" xfId="0" applyNumberFormat="1" applyFont="1" applyBorder="1" applyAlignment="1">
      <alignment vertical="top" wrapText="1"/>
    </xf>
    <xf numFmtId="0" fontId="15" fillId="0" borderId="51" xfId="0" applyNumberFormat="1" applyFont="1" applyBorder="1" applyAlignment="1">
      <alignment horizontal="right" vertical="top" wrapText="1"/>
    </xf>
    <xf numFmtId="2" fontId="15" fillId="0" borderId="51" xfId="0" applyNumberFormat="1" applyFont="1" applyFill="1" applyBorder="1" applyAlignment="1">
      <alignment horizontal="center" vertical="top" wrapText="1"/>
    </xf>
    <xf numFmtId="0" fontId="15" fillId="0" borderId="51" xfId="0" applyFont="1" applyFill="1" applyBorder="1" applyAlignment="1">
      <alignment vertical="top"/>
    </xf>
    <xf numFmtId="4" fontId="12" fillId="0" borderId="33" xfId="0" applyNumberFormat="1" applyFont="1" applyFill="1" applyBorder="1" applyAlignment="1">
      <alignment horizontal="center" vertical="center" wrapText="1"/>
    </xf>
    <xf numFmtId="0" fontId="15" fillId="0" borderId="44" xfId="0" applyNumberFormat="1" applyFont="1" applyBorder="1" applyAlignment="1">
      <alignment horizontal="left" vertical="top" wrapText="1"/>
    </xf>
    <xf numFmtId="3" fontId="17" fillId="2" borderId="43" xfId="0" applyNumberFormat="1" applyFont="1" applyFill="1" applyBorder="1" applyAlignment="1" applyProtection="1">
      <alignment horizontal="center" vertical="top" wrapText="1"/>
      <protection locked="0"/>
    </xf>
    <xf numFmtId="0" fontId="12" fillId="0" borderId="51" xfId="0" applyNumberFormat="1" applyFont="1" applyBorder="1" applyAlignment="1">
      <alignment horizontal="left" vertical="center" wrapText="1"/>
    </xf>
    <xf numFmtId="0" fontId="11" fillId="0" borderId="51" xfId="0" applyNumberFormat="1" applyFont="1" applyBorder="1" applyAlignment="1">
      <alignment vertical="center" wrapText="1"/>
    </xf>
    <xf numFmtId="4" fontId="12" fillId="0" borderId="52" xfId="0" applyNumberFormat="1" applyFont="1" applyFill="1" applyBorder="1" applyAlignment="1">
      <alignment horizontal="center" vertical="center" wrapText="1"/>
    </xf>
    <xf numFmtId="4" fontId="12" fillId="0" borderId="32" xfId="0" applyNumberFormat="1" applyFont="1" applyFill="1" applyBorder="1" applyAlignment="1">
      <alignment horizontal="center" vertical="center" wrapText="1"/>
    </xf>
    <xf numFmtId="0" fontId="11" fillId="0" borderId="50" xfId="0" applyNumberFormat="1" applyFont="1" applyBorder="1" applyAlignment="1">
      <alignment vertical="center" wrapText="1"/>
    </xf>
    <xf numFmtId="0" fontId="13" fillId="0" borderId="51" xfId="0" applyNumberFormat="1" applyFont="1" applyBorder="1" applyAlignment="1">
      <alignment horizontal="right" vertical="center" wrapText="1"/>
    </xf>
    <xf numFmtId="2" fontId="13" fillId="0" borderId="51" xfId="0" applyNumberFormat="1" applyFont="1" applyFill="1" applyBorder="1" applyAlignment="1">
      <alignment horizontal="center" vertical="center" wrapText="1"/>
    </xf>
    <xf numFmtId="0" fontId="11" fillId="0" borderId="51" xfId="0" applyFont="1" applyFill="1" applyBorder="1"/>
    <xf numFmtId="0" fontId="4" fillId="0" borderId="41" xfId="0" applyFont="1" applyBorder="1" applyAlignment="1">
      <alignment horizontal="center" vertical="top"/>
    </xf>
    <xf numFmtId="0" fontId="4" fillId="0" borderId="46" xfId="0" applyFont="1" applyBorder="1" applyAlignment="1">
      <alignment horizontal="center" vertical="top"/>
    </xf>
    <xf numFmtId="0" fontId="4" fillId="0" borderId="48" xfId="0" applyFont="1" applyBorder="1" applyAlignment="1">
      <alignment horizontal="center" vertical="top"/>
    </xf>
    <xf numFmtId="0" fontId="12" fillId="0" borderId="51" xfId="0" applyNumberFormat="1" applyFont="1" applyBorder="1" applyAlignment="1">
      <alignment vertical="center" wrapText="1"/>
    </xf>
    <xf numFmtId="49" fontId="16" fillId="7" borderId="53" xfId="0" applyNumberFormat="1" applyFont="1" applyFill="1" applyBorder="1" applyAlignment="1">
      <alignment horizontal="left" vertical="top" wrapText="1"/>
    </xf>
    <xf numFmtId="4" fontId="16" fillId="5" borderId="49" xfId="0" applyNumberFormat="1" applyFont="1" applyFill="1" applyBorder="1" applyAlignment="1">
      <alignment horizontal="center" vertical="top" wrapText="1"/>
    </xf>
    <xf numFmtId="4" fontId="12" fillId="0" borderId="50" xfId="0" applyNumberFormat="1" applyFont="1" applyBorder="1" applyAlignment="1">
      <alignment vertical="center" wrapText="1"/>
    </xf>
    <xf numFmtId="4" fontId="12" fillId="0" borderId="31" xfId="0" applyNumberFormat="1" applyFont="1" applyFill="1" applyBorder="1" applyAlignment="1">
      <alignment horizontal="center" vertical="center" wrapText="1"/>
    </xf>
    <xf numFmtId="0" fontId="15" fillId="0" borderId="44" xfId="0" applyNumberFormat="1" applyFont="1" applyBorder="1" applyAlignment="1">
      <alignment horizontal="center" vertical="top" wrapText="1"/>
    </xf>
    <xf numFmtId="0" fontId="12" fillId="0" borderId="50" xfId="0" applyNumberFormat="1" applyFont="1" applyBorder="1" applyAlignment="1">
      <alignment vertical="center" wrapText="1"/>
    </xf>
    <xf numFmtId="4" fontId="1" fillId="4" borderId="59" xfId="0" applyNumberFormat="1" applyFont="1" applyFill="1" applyBorder="1" applyAlignment="1">
      <alignment horizontal="center" vertical="center" wrapText="1"/>
    </xf>
    <xf numFmtId="0" fontId="16" fillId="0" borderId="60" xfId="0" applyFont="1" applyBorder="1" applyAlignment="1">
      <alignment horizontal="center" vertical="top"/>
    </xf>
    <xf numFmtId="0" fontId="15" fillId="0" borderId="44" xfId="0" applyNumberFormat="1" applyFont="1" applyBorder="1" applyAlignment="1">
      <alignment horizontal="left" vertical="center" wrapText="1"/>
    </xf>
    <xf numFmtId="4" fontId="17" fillId="2" borderId="61" xfId="0" applyNumberFormat="1" applyFont="1" applyFill="1" applyBorder="1" applyAlignment="1" applyProtection="1">
      <alignment horizontal="center" vertical="top" wrapText="1"/>
      <protection locked="0"/>
    </xf>
    <xf numFmtId="4" fontId="17" fillId="2" borderId="62" xfId="0" applyNumberFormat="1" applyFont="1" applyFill="1" applyBorder="1" applyAlignment="1" applyProtection="1">
      <alignment horizontal="center" vertical="top" wrapText="1"/>
      <protection locked="0"/>
    </xf>
    <xf numFmtId="3" fontId="17" fillId="2" borderId="62" xfId="0" applyNumberFormat="1" applyFont="1" applyFill="1" applyBorder="1" applyAlignment="1" applyProtection="1">
      <alignment horizontal="center" vertical="top" wrapText="1"/>
      <protection locked="0"/>
    </xf>
    <xf numFmtId="4" fontId="14" fillId="0" borderId="63" xfId="0" applyNumberFormat="1" applyFont="1" applyFill="1" applyBorder="1" applyAlignment="1" applyProtection="1">
      <alignment horizontal="center" vertical="top" wrapText="1"/>
    </xf>
    <xf numFmtId="0" fontId="16" fillId="0" borderId="64" xfId="0" applyFont="1" applyBorder="1" applyAlignment="1">
      <alignment horizontal="center" vertical="top"/>
    </xf>
    <xf numFmtId="1" fontId="17" fillId="2" borderId="61" xfId="0" applyNumberFormat="1" applyFont="1" applyFill="1" applyBorder="1" applyAlignment="1" applyProtection="1">
      <alignment horizontal="center" vertical="top" wrapText="1"/>
      <protection locked="0"/>
    </xf>
    <xf numFmtId="1" fontId="17" fillId="2" borderId="8" xfId="0" applyNumberFormat="1" applyFont="1" applyFill="1" applyBorder="1" applyAlignment="1" applyProtection="1">
      <alignment horizontal="center" vertical="top" wrapText="1"/>
      <protection locked="0"/>
    </xf>
    <xf numFmtId="0" fontId="4" fillId="2" borderId="7" xfId="0" applyFont="1" applyFill="1" applyBorder="1" applyAlignment="1">
      <alignment horizontal="center" vertical="top"/>
    </xf>
    <xf numFmtId="49" fontId="2" fillId="2" borderId="16" xfId="0" applyNumberFormat="1" applyFont="1" applyFill="1" applyBorder="1" applyAlignment="1">
      <alignment horizontal="left" vertical="top" wrapText="1"/>
    </xf>
    <xf numFmtId="3" fontId="2" fillId="2" borderId="8" xfId="0" applyNumberFormat="1" applyFont="1" applyFill="1" applyBorder="1" applyAlignment="1">
      <alignment horizontal="center" vertical="top" wrapText="1"/>
    </xf>
    <xf numFmtId="4" fontId="2" fillId="2" borderId="8" xfId="0" applyNumberFormat="1" applyFont="1" applyFill="1" applyBorder="1" applyAlignment="1">
      <alignment horizontal="center" vertical="top" wrapText="1"/>
    </xf>
    <xf numFmtId="4" fontId="0" fillId="0" borderId="0" xfId="0" applyNumberFormat="1"/>
    <xf numFmtId="164" fontId="16" fillId="5" borderId="43" xfId="0" applyNumberFormat="1" applyFont="1" applyFill="1" applyBorder="1" applyAlignment="1">
      <alignment horizontal="center" vertical="top" wrapText="1"/>
    </xf>
    <xf numFmtId="0" fontId="10" fillId="6" borderId="31" xfId="0" applyNumberFormat="1" applyFont="1" applyFill="1" applyBorder="1" applyAlignment="1">
      <alignment horizontal="center" vertical="top" wrapText="1"/>
    </xf>
    <xf numFmtId="0" fontId="10" fillId="6" borderId="0" xfId="0" applyNumberFormat="1" applyFont="1" applyFill="1" applyBorder="1" applyAlignment="1">
      <alignment horizontal="center" vertical="top" wrapText="1"/>
    </xf>
    <xf numFmtId="0" fontId="10" fillId="6" borderId="32" xfId="0" applyNumberFormat="1" applyFont="1" applyFill="1" applyBorder="1" applyAlignment="1">
      <alignment horizontal="center" vertical="top" wrapText="1"/>
    </xf>
    <xf numFmtId="0" fontId="10" fillId="6" borderId="37" xfId="0" applyNumberFormat="1" applyFont="1" applyFill="1" applyBorder="1" applyAlignment="1">
      <alignment horizontal="center" vertical="top" wrapText="1"/>
    </xf>
    <xf numFmtId="0" fontId="12" fillId="0" borderId="54" xfId="0" applyNumberFormat="1" applyFont="1" applyBorder="1" applyAlignment="1">
      <alignment horizontal="left" vertical="top" wrapText="1"/>
    </xf>
    <xf numFmtId="0" fontId="0" fillId="0" borderId="55" xfId="0" applyBorder="1" applyAlignment="1">
      <alignment horizontal="left" vertical="top" wrapText="1"/>
    </xf>
    <xf numFmtId="0" fontId="14" fillId="0" borderId="50" xfId="0" applyNumberFormat="1" applyFont="1" applyBorder="1" applyAlignment="1">
      <alignment horizontal="left" vertical="center" wrapText="1"/>
    </xf>
    <xf numFmtId="0" fontId="0" fillId="0" borderId="5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0" fillId="6" borderId="31" xfId="0" applyNumberFormat="1" applyFont="1" applyFill="1" applyBorder="1" applyAlignment="1">
      <alignment horizontal="center" vertical="center" wrapText="1"/>
    </xf>
    <xf numFmtId="0" fontId="10" fillId="6" borderId="0" xfId="0" applyNumberFormat="1" applyFont="1" applyFill="1" applyBorder="1" applyAlignment="1">
      <alignment horizontal="center" vertical="center" wrapText="1"/>
    </xf>
    <xf numFmtId="0" fontId="10" fillId="6" borderId="32" xfId="0" applyNumberFormat="1" applyFont="1" applyFill="1" applyBorder="1" applyAlignment="1">
      <alignment horizontal="center" vertical="center" wrapText="1"/>
    </xf>
    <xf numFmtId="0" fontId="12" fillId="0" borderId="50" xfId="0" applyNumberFormat="1" applyFont="1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8" fillId="4" borderId="12" xfId="0" applyNumberFormat="1" applyFont="1" applyFill="1" applyBorder="1" applyAlignment="1" applyProtection="1">
      <alignment horizontal="right" vertical="center" wrapText="1"/>
    </xf>
    <xf numFmtId="4" fontId="8" fillId="4" borderId="13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4" fontId="8" fillId="4" borderId="56" xfId="0" applyNumberFormat="1" applyFont="1" applyFill="1" applyBorder="1" applyAlignment="1" applyProtection="1">
      <alignment horizontal="right" vertical="center" wrapText="1"/>
    </xf>
    <xf numFmtId="4" fontId="8" fillId="4" borderId="57" xfId="0" applyNumberFormat="1" applyFont="1" applyFill="1" applyBorder="1" applyAlignment="1" applyProtection="1">
      <alignment horizontal="right" vertical="center" wrapText="1"/>
    </xf>
    <xf numFmtId="4" fontId="8" fillId="4" borderId="58" xfId="0" applyNumberFormat="1" applyFont="1" applyFill="1" applyBorder="1" applyAlignment="1" applyProtection="1">
      <alignment horizontal="right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0" fillId="6" borderId="27" xfId="0" applyNumberFormat="1" applyFont="1" applyFill="1" applyBorder="1" applyAlignment="1">
      <alignment horizontal="center" vertical="center" wrapText="1"/>
    </xf>
    <xf numFmtId="0" fontId="10" fillId="6" borderId="28" xfId="0" applyNumberFormat="1" applyFont="1" applyFill="1" applyBorder="1" applyAlignment="1">
      <alignment horizontal="center" vertical="center" wrapText="1"/>
    </xf>
    <xf numFmtId="0" fontId="10" fillId="6" borderId="34" xfId="0" applyNumberFormat="1" applyFont="1" applyFill="1" applyBorder="1" applyAlignment="1">
      <alignment horizontal="center" vertical="top" wrapText="1"/>
    </xf>
    <xf numFmtId="0" fontId="14" fillId="0" borderId="50" xfId="0" applyNumberFormat="1" applyFont="1" applyBorder="1" applyAlignment="1">
      <alignment horizontal="center" vertical="top" wrapText="1"/>
    </xf>
    <xf numFmtId="0" fontId="18" fillId="0" borderId="51" xfId="0" applyFont="1" applyBorder="1" applyAlignment="1">
      <alignment horizontal="center" vertical="top" wrapText="1"/>
    </xf>
    <xf numFmtId="0" fontId="10" fillId="6" borderId="34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justify" vertical="top" wrapText="1"/>
    </xf>
    <xf numFmtId="49" fontId="7" fillId="2" borderId="29" xfId="0" applyNumberFormat="1" applyFont="1" applyFill="1" applyBorder="1" applyAlignment="1" applyProtection="1">
      <alignment horizontal="left" vertical="top" wrapText="1"/>
      <protection locked="0"/>
    </xf>
    <xf numFmtId="0" fontId="20" fillId="0" borderId="0" xfId="0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0"/>
  <sheetViews>
    <sheetView tabSelected="1" zoomScaleNormal="100" workbookViewId="0">
      <selection activeCell="J71" sqref="J71"/>
    </sheetView>
  </sheetViews>
  <sheetFormatPr defaultRowHeight="15" x14ac:dyDescent="0.25"/>
  <cols>
    <col min="1" max="1" width="4.5703125" customWidth="1"/>
    <col min="2" max="2" width="6.42578125" customWidth="1"/>
    <col min="3" max="3" width="31.85546875" customWidth="1"/>
    <col min="4" max="4" width="7.140625" customWidth="1"/>
    <col min="5" max="5" width="11.42578125" customWidth="1"/>
    <col min="6" max="6" width="14.5703125" customWidth="1"/>
    <col min="7" max="7" width="22.85546875" customWidth="1"/>
    <col min="10" max="10" width="31.5703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6" ht="34.5" customHeight="1" x14ac:dyDescent="0.25">
      <c r="B1" s="131" t="s">
        <v>70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120" t="s">
        <v>25</v>
      </c>
      <c r="C3" s="121"/>
      <c r="D3" s="121"/>
      <c r="E3" s="132"/>
      <c r="F3" s="46">
        <f>G64</f>
        <v>2035456.3499999999</v>
      </c>
      <c r="G3" s="13" t="s">
        <v>2</v>
      </c>
      <c r="H3" s="1"/>
      <c r="I3" s="120" t="s">
        <v>72</v>
      </c>
      <c r="J3" s="121"/>
      <c r="K3" s="121"/>
      <c r="L3" s="121"/>
      <c r="M3" s="121"/>
      <c r="N3" s="121"/>
      <c r="O3" s="121"/>
      <c r="P3" s="121"/>
      <c r="Q3" s="122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151" t="s">
        <v>24</v>
      </c>
      <c r="C4" s="151"/>
      <c r="D4" s="151"/>
      <c r="E4" s="151"/>
      <c r="F4" s="151"/>
      <c r="G4" s="151"/>
      <c r="H4" s="1"/>
      <c r="I4" s="153" t="s">
        <v>73</v>
      </c>
      <c r="J4" s="153"/>
      <c r="K4" s="153"/>
      <c r="L4" s="15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54" t="s">
        <v>74</v>
      </c>
      <c r="J5" s="154"/>
      <c r="K5" s="154"/>
      <c r="L5" s="154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139" t="s">
        <v>11</v>
      </c>
      <c r="C7" s="132"/>
      <c r="D7" s="140"/>
      <c r="E7" s="140"/>
      <c r="F7" s="141"/>
      <c r="G7" s="142"/>
      <c r="H7" s="3"/>
      <c r="I7" s="120" t="s">
        <v>3</v>
      </c>
      <c r="J7" s="121"/>
      <c r="K7" s="121"/>
      <c r="L7" s="121"/>
      <c r="M7" s="121"/>
      <c r="N7" s="121"/>
      <c r="O7" s="121"/>
      <c r="P7" s="121"/>
      <c r="Q7" s="122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5" t="s">
        <v>4</v>
      </c>
      <c r="C8" s="6" t="s">
        <v>0</v>
      </c>
      <c r="D8" s="6" t="s">
        <v>8</v>
      </c>
      <c r="E8" s="7" t="s">
        <v>9</v>
      </c>
      <c r="F8" s="7" t="s">
        <v>5</v>
      </c>
      <c r="G8" s="8" t="s">
        <v>10</v>
      </c>
      <c r="H8" s="1"/>
      <c r="I8" s="5" t="s">
        <v>4</v>
      </c>
      <c r="J8" s="6" t="s">
        <v>1</v>
      </c>
      <c r="K8" s="7" t="s">
        <v>13</v>
      </c>
      <c r="L8" s="6" t="s">
        <v>71</v>
      </c>
      <c r="M8" s="6" t="s">
        <v>8</v>
      </c>
      <c r="N8" s="7" t="s">
        <v>9</v>
      </c>
      <c r="O8" s="7" t="s">
        <v>14</v>
      </c>
      <c r="P8" s="7" t="s">
        <v>5</v>
      </c>
      <c r="Q8" s="8" t="s">
        <v>15</v>
      </c>
      <c r="R8" s="1"/>
      <c r="S8" s="1"/>
      <c r="T8" s="1"/>
      <c r="U8" s="1"/>
      <c r="V8" s="1"/>
      <c r="W8" s="1"/>
      <c r="X8" s="1"/>
      <c r="Y8" s="1"/>
      <c r="Z8" s="1"/>
    </row>
    <row r="9" spans="1:26" s="15" customFormat="1" ht="17.25" customHeight="1" thickBot="1" x14ac:dyDescent="0.3">
      <c r="A9" s="145" t="s">
        <v>17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</row>
    <row r="10" spans="1:26" s="32" customFormat="1" x14ac:dyDescent="0.25">
      <c r="A10" s="23"/>
      <c r="B10" s="51">
        <v>1</v>
      </c>
      <c r="C10" s="52" t="s">
        <v>36</v>
      </c>
      <c r="D10" s="53" t="s">
        <v>12</v>
      </c>
      <c r="E10" s="53">
        <v>3</v>
      </c>
      <c r="F10" s="54">
        <v>3000</v>
      </c>
      <c r="G10" s="55">
        <f>E10*F10</f>
        <v>9000</v>
      </c>
      <c r="H10" s="25"/>
      <c r="I10" s="63">
        <f>B10</f>
        <v>1</v>
      </c>
      <c r="J10" s="64" t="str">
        <f>C10</f>
        <v xml:space="preserve">Наклейка номерная </v>
      </c>
      <c r="K10" s="65"/>
      <c r="L10" s="65"/>
      <c r="M10" s="66" t="str">
        <f>D10</f>
        <v>шт.</v>
      </c>
      <c r="N10" s="67">
        <f>E10</f>
        <v>3</v>
      </c>
      <c r="O10" s="53"/>
      <c r="P10" s="66">
        <f>F10</f>
        <v>3000</v>
      </c>
      <c r="Q10" s="68">
        <f>O10*P10</f>
        <v>0</v>
      </c>
      <c r="R10" s="25"/>
      <c r="S10" s="25"/>
      <c r="T10" s="25"/>
      <c r="U10" s="25"/>
      <c r="V10" s="25"/>
      <c r="W10" s="25"/>
      <c r="X10" s="25"/>
      <c r="Y10" s="25"/>
      <c r="Z10" s="25"/>
    </row>
    <row r="11" spans="1:26" s="32" customFormat="1" x14ac:dyDescent="0.25">
      <c r="A11" s="23"/>
      <c r="B11" s="56">
        <v>2</v>
      </c>
      <c r="C11" s="18" t="s">
        <v>39</v>
      </c>
      <c r="D11" s="24" t="s">
        <v>12</v>
      </c>
      <c r="E11" s="24">
        <v>3.36</v>
      </c>
      <c r="F11" s="19">
        <v>1500</v>
      </c>
      <c r="G11" s="57">
        <f t="shared" ref="G11:G17" si="0">E11*F11</f>
        <v>5040</v>
      </c>
      <c r="H11" s="25"/>
      <c r="I11" s="69">
        <f t="shared" ref="I11:I17" si="1">B11</f>
        <v>2</v>
      </c>
      <c r="J11" s="27" t="str">
        <f t="shared" ref="J11:J17" si="2">C11</f>
        <v xml:space="preserve">Пломба - наклейка тип П </v>
      </c>
      <c r="K11" s="28"/>
      <c r="L11" s="28"/>
      <c r="M11" s="29" t="str">
        <f t="shared" ref="M11:M17" si="3">D11</f>
        <v>шт.</v>
      </c>
      <c r="N11" s="30">
        <f t="shared" ref="N11:N17" si="4">E11</f>
        <v>3.36</v>
      </c>
      <c r="O11" s="24"/>
      <c r="P11" s="29">
        <f t="shared" ref="P11:P17" si="5">F11</f>
        <v>1500</v>
      </c>
      <c r="Q11" s="70">
        <f t="shared" ref="Q11:Q17" si="6">O11*P11</f>
        <v>0</v>
      </c>
      <c r="R11" s="25"/>
      <c r="S11" s="25"/>
      <c r="T11" s="25"/>
      <c r="U11" s="25"/>
      <c r="V11" s="25"/>
      <c r="W11" s="25"/>
      <c r="X11" s="25"/>
      <c r="Y11" s="25"/>
      <c r="Z11" s="25"/>
    </row>
    <row r="12" spans="1:26" s="32" customFormat="1" ht="45" x14ac:dyDescent="0.25">
      <c r="A12" s="23"/>
      <c r="B12" s="56">
        <v>3</v>
      </c>
      <c r="C12" s="18" t="s">
        <v>46</v>
      </c>
      <c r="D12" s="24" t="s">
        <v>12</v>
      </c>
      <c r="E12" s="24">
        <v>8.33</v>
      </c>
      <c r="F12" s="19">
        <v>25800</v>
      </c>
      <c r="G12" s="57">
        <f t="shared" si="0"/>
        <v>214914</v>
      </c>
      <c r="H12" s="25"/>
      <c r="I12" s="69">
        <f t="shared" si="1"/>
        <v>3</v>
      </c>
      <c r="J12" s="27" t="str">
        <f t="shared" si="2"/>
        <v>Пломба индикаторная номерная пластиковая "Твист-М" или эквивалент</v>
      </c>
      <c r="K12" s="28"/>
      <c r="L12" s="28"/>
      <c r="M12" s="29" t="str">
        <f t="shared" si="3"/>
        <v>шт.</v>
      </c>
      <c r="N12" s="30">
        <f t="shared" si="4"/>
        <v>8.33</v>
      </c>
      <c r="O12" s="24"/>
      <c r="P12" s="29">
        <f t="shared" si="5"/>
        <v>25800</v>
      </c>
      <c r="Q12" s="70">
        <f t="shared" si="6"/>
        <v>0</v>
      </c>
      <c r="R12" s="25"/>
      <c r="S12" s="25"/>
      <c r="T12" s="25"/>
      <c r="U12" s="25"/>
      <c r="V12" s="25"/>
      <c r="W12" s="25"/>
      <c r="X12" s="25"/>
      <c r="Y12" s="25"/>
      <c r="Z12" s="25"/>
    </row>
    <row r="13" spans="1:26" s="32" customFormat="1" ht="30" x14ac:dyDescent="0.25">
      <c r="A13" s="23"/>
      <c r="B13" s="56">
        <v>4</v>
      </c>
      <c r="C13" s="18" t="s">
        <v>47</v>
      </c>
      <c r="D13" s="24" t="s">
        <v>12</v>
      </c>
      <c r="E13" s="24">
        <v>4.0999999999999996</v>
      </c>
      <c r="F13" s="19">
        <v>700</v>
      </c>
      <c r="G13" s="57">
        <f>E13*F13</f>
        <v>2869.9999999999995</v>
      </c>
      <c r="H13" s="25"/>
      <c r="I13" s="69">
        <f t="shared" si="1"/>
        <v>4</v>
      </c>
      <c r="J13" s="27" t="str">
        <f t="shared" si="2"/>
        <v>Пломба пластиковая номерная ПК-91ОП или эквивалент</v>
      </c>
      <c r="K13" s="28"/>
      <c r="L13" s="28"/>
      <c r="M13" s="29" t="str">
        <f t="shared" si="3"/>
        <v>шт.</v>
      </c>
      <c r="N13" s="30">
        <f t="shared" si="4"/>
        <v>4.0999999999999996</v>
      </c>
      <c r="O13" s="24"/>
      <c r="P13" s="29">
        <f t="shared" si="5"/>
        <v>700</v>
      </c>
      <c r="Q13" s="70">
        <f t="shared" si="6"/>
        <v>0</v>
      </c>
      <c r="R13" s="25"/>
      <c r="S13" s="25"/>
      <c r="T13" s="25"/>
      <c r="U13" s="25"/>
      <c r="V13" s="25"/>
      <c r="W13" s="25"/>
      <c r="X13" s="25"/>
      <c r="Y13" s="25"/>
      <c r="Z13" s="25"/>
    </row>
    <row r="14" spans="1:26" s="32" customFormat="1" ht="45" x14ac:dyDescent="0.25">
      <c r="A14" s="23"/>
      <c r="B14" s="56">
        <v>5</v>
      </c>
      <c r="C14" s="18" t="s">
        <v>48</v>
      </c>
      <c r="D14" s="24" t="s">
        <v>12</v>
      </c>
      <c r="E14" s="24">
        <v>39.17</v>
      </c>
      <c r="F14" s="19">
        <v>7160</v>
      </c>
      <c r="G14" s="57">
        <f t="shared" si="0"/>
        <v>280457.2</v>
      </c>
      <c r="H14" s="25"/>
      <c r="I14" s="69">
        <f t="shared" si="1"/>
        <v>5</v>
      </c>
      <c r="J14" s="27" t="str">
        <f t="shared" si="2"/>
        <v>Пломба- наклейка антимагнитная МТЛ-20 или эквивалент</v>
      </c>
      <c r="K14" s="28"/>
      <c r="L14" s="28"/>
      <c r="M14" s="29" t="str">
        <f t="shared" si="3"/>
        <v>шт.</v>
      </c>
      <c r="N14" s="30">
        <f t="shared" si="4"/>
        <v>39.17</v>
      </c>
      <c r="O14" s="24"/>
      <c r="P14" s="29">
        <f t="shared" si="5"/>
        <v>7160</v>
      </c>
      <c r="Q14" s="70">
        <f t="shared" si="6"/>
        <v>0</v>
      </c>
      <c r="R14" s="25"/>
      <c r="S14" s="25"/>
      <c r="T14" s="25"/>
      <c r="U14" s="25"/>
      <c r="V14" s="25"/>
      <c r="W14" s="25"/>
      <c r="X14" s="25"/>
      <c r="Y14" s="25"/>
      <c r="Z14" s="25"/>
    </row>
    <row r="15" spans="1:26" s="32" customFormat="1" ht="44.25" x14ac:dyDescent="0.25">
      <c r="A15" s="23"/>
      <c r="B15" s="56">
        <v>6</v>
      </c>
      <c r="C15" s="18" t="s">
        <v>49</v>
      </c>
      <c r="D15" s="24" t="s">
        <v>30</v>
      </c>
      <c r="E15" s="24">
        <v>400</v>
      </c>
      <c r="F15" s="19">
        <v>44</v>
      </c>
      <c r="G15" s="57">
        <f t="shared" si="0"/>
        <v>17600</v>
      </c>
      <c r="H15" s="25"/>
      <c r="I15" s="69">
        <f t="shared" si="1"/>
        <v>6</v>
      </c>
      <c r="J15" s="27" t="str">
        <f t="shared" si="2"/>
        <v xml:space="preserve">Проволока пломбировочная Спираль d-0,7 мм или эквивалент </v>
      </c>
      <c r="K15" s="28"/>
      <c r="L15" s="28"/>
      <c r="M15" s="29" t="str">
        <f t="shared" si="3"/>
        <v>бухт</v>
      </c>
      <c r="N15" s="30">
        <f t="shared" si="4"/>
        <v>400</v>
      </c>
      <c r="O15" s="24"/>
      <c r="P15" s="29">
        <f t="shared" si="5"/>
        <v>44</v>
      </c>
      <c r="Q15" s="70">
        <f t="shared" si="6"/>
        <v>0</v>
      </c>
      <c r="R15" s="25"/>
      <c r="S15" s="25"/>
      <c r="T15" s="25"/>
      <c r="U15" s="25"/>
      <c r="V15" s="25"/>
      <c r="W15" s="25"/>
      <c r="X15" s="25"/>
      <c r="Y15" s="25"/>
      <c r="Z15" s="25"/>
    </row>
    <row r="16" spans="1:26" s="32" customFormat="1" x14ac:dyDescent="0.25">
      <c r="A16" s="23"/>
      <c r="B16" s="56">
        <v>7</v>
      </c>
      <c r="C16" s="18" t="s">
        <v>37</v>
      </c>
      <c r="D16" s="24" t="s">
        <v>30</v>
      </c>
      <c r="E16" s="24">
        <v>167.39</v>
      </c>
      <c r="F16" s="20">
        <v>40</v>
      </c>
      <c r="G16" s="57">
        <f t="shared" si="0"/>
        <v>6695.5999999999995</v>
      </c>
      <c r="H16" s="25"/>
      <c r="I16" s="69">
        <f t="shared" si="1"/>
        <v>7</v>
      </c>
      <c r="J16" s="27" t="str">
        <f t="shared" si="2"/>
        <v>Проволока витая d-0.65 мм</v>
      </c>
      <c r="K16" s="28"/>
      <c r="L16" s="28"/>
      <c r="M16" s="29" t="str">
        <f t="shared" si="3"/>
        <v>бухт</v>
      </c>
      <c r="N16" s="30">
        <f t="shared" si="4"/>
        <v>167.39</v>
      </c>
      <c r="O16" s="24"/>
      <c r="P16" s="29">
        <f t="shared" si="5"/>
        <v>40</v>
      </c>
      <c r="Q16" s="70">
        <f t="shared" si="6"/>
        <v>0</v>
      </c>
      <c r="R16" s="25"/>
      <c r="S16" s="25"/>
      <c r="T16" s="25"/>
      <c r="U16" s="25"/>
      <c r="V16" s="25"/>
      <c r="W16" s="25"/>
      <c r="X16" s="25"/>
      <c r="Y16" s="25"/>
      <c r="Z16" s="25"/>
    </row>
    <row r="17" spans="1:26" s="32" customFormat="1" x14ac:dyDescent="0.25">
      <c r="A17" s="33"/>
      <c r="B17" s="58">
        <v>8</v>
      </c>
      <c r="C17" s="47" t="s">
        <v>38</v>
      </c>
      <c r="D17" s="48" t="s">
        <v>30</v>
      </c>
      <c r="E17" s="42">
        <v>167.39</v>
      </c>
      <c r="F17" s="20">
        <v>10</v>
      </c>
      <c r="G17" s="59">
        <f t="shared" si="0"/>
        <v>1673.8999999999999</v>
      </c>
      <c r="H17" s="25"/>
      <c r="I17" s="69">
        <f t="shared" si="1"/>
        <v>8</v>
      </c>
      <c r="J17" s="27" t="str">
        <f t="shared" si="2"/>
        <v>Проволока витая d-0.8 мм</v>
      </c>
      <c r="K17" s="28"/>
      <c r="L17" s="28"/>
      <c r="M17" s="29" t="str">
        <f t="shared" si="3"/>
        <v>бухт</v>
      </c>
      <c r="N17" s="30">
        <f t="shared" si="4"/>
        <v>167.39</v>
      </c>
      <c r="O17" s="24"/>
      <c r="P17" s="29">
        <f t="shared" si="5"/>
        <v>10</v>
      </c>
      <c r="Q17" s="70">
        <f t="shared" si="6"/>
        <v>0</v>
      </c>
      <c r="R17" s="25"/>
      <c r="S17" s="25"/>
      <c r="T17" s="25"/>
      <c r="U17" s="25"/>
      <c r="V17" s="25"/>
      <c r="W17" s="25"/>
      <c r="X17" s="25"/>
      <c r="Y17" s="25"/>
      <c r="Z17" s="25"/>
    </row>
    <row r="18" spans="1:26" s="22" customFormat="1" ht="15.75" customHeight="1" thickBot="1" x14ac:dyDescent="0.3">
      <c r="A18" s="21"/>
      <c r="B18" s="148" t="s">
        <v>19</v>
      </c>
      <c r="C18" s="149"/>
      <c r="D18" s="60"/>
      <c r="E18" s="61"/>
      <c r="F18" s="61"/>
      <c r="G18" s="62">
        <f>SUM(G10:G17)</f>
        <v>538250.69999999995</v>
      </c>
      <c r="H18" s="50"/>
      <c r="I18" s="71"/>
      <c r="J18" s="61"/>
      <c r="K18" s="61"/>
      <c r="L18" s="61"/>
      <c r="M18" s="72"/>
      <c r="N18" s="73"/>
      <c r="O18" s="73"/>
      <c r="P18" s="74"/>
      <c r="Q18" s="62">
        <f>SUM(Q10:Q17)</f>
        <v>0</v>
      </c>
    </row>
    <row r="19" spans="1:26" s="16" customFormat="1" ht="15.75" customHeight="1" thickBot="1" x14ac:dyDescent="0.3">
      <c r="A19" s="147" t="s">
        <v>18</v>
      </c>
      <c r="B19" s="113"/>
      <c r="C19" s="113"/>
      <c r="D19" s="113"/>
      <c r="E19" s="113"/>
      <c r="F19" s="113"/>
      <c r="G19" s="113"/>
      <c r="H19" s="114"/>
      <c r="I19" s="113"/>
      <c r="J19" s="113"/>
      <c r="K19" s="113"/>
      <c r="L19" s="113"/>
      <c r="M19" s="113"/>
      <c r="N19" s="113"/>
      <c r="O19" s="113"/>
      <c r="P19" s="113"/>
      <c r="Q19" s="113"/>
    </row>
    <row r="20" spans="1:26" s="32" customFormat="1" x14ac:dyDescent="0.25">
      <c r="A20" s="23"/>
      <c r="B20" s="51">
        <v>1</v>
      </c>
      <c r="C20" s="76" t="s">
        <v>20</v>
      </c>
      <c r="D20" s="53" t="s">
        <v>21</v>
      </c>
      <c r="E20" s="53">
        <v>608.33000000000004</v>
      </c>
      <c r="F20" s="77">
        <v>40</v>
      </c>
      <c r="G20" s="55">
        <f>E20*F20</f>
        <v>24333.200000000001</v>
      </c>
      <c r="H20" s="25"/>
      <c r="I20" s="63">
        <f>B20</f>
        <v>1</v>
      </c>
      <c r="J20" s="64" t="str">
        <f>C20</f>
        <v>Пломба свинцовая</v>
      </c>
      <c r="K20" s="65"/>
      <c r="L20" s="65"/>
      <c r="M20" s="66" t="str">
        <f>D20</f>
        <v>кг</v>
      </c>
      <c r="N20" s="67">
        <f t="shared" ref="N20:N23" si="7">E20</f>
        <v>608.33000000000004</v>
      </c>
      <c r="O20" s="53"/>
      <c r="P20" s="66">
        <f>F20</f>
        <v>40</v>
      </c>
      <c r="Q20" s="68">
        <f>O20*P20</f>
        <v>0</v>
      </c>
      <c r="R20" s="25"/>
      <c r="S20" s="25"/>
      <c r="T20" s="25"/>
      <c r="U20" s="25"/>
      <c r="V20" s="25"/>
      <c r="W20" s="25"/>
      <c r="X20" s="25"/>
      <c r="Y20" s="25"/>
      <c r="Z20" s="25"/>
    </row>
    <row r="21" spans="1:26" s="32" customFormat="1" ht="30" x14ac:dyDescent="0.25">
      <c r="A21" s="23"/>
      <c r="B21" s="56">
        <v>2</v>
      </c>
      <c r="C21" s="35" t="s">
        <v>50</v>
      </c>
      <c r="D21" s="24" t="s">
        <v>12</v>
      </c>
      <c r="E21" s="24">
        <v>10</v>
      </c>
      <c r="F21" s="36">
        <v>45976</v>
      </c>
      <c r="G21" s="57">
        <f t="shared" ref="G21:G23" si="8">E21*F21</f>
        <v>459760</v>
      </c>
      <c r="H21" s="25"/>
      <c r="I21" s="69">
        <f t="shared" ref="I21:I23" si="9">B21</f>
        <v>2</v>
      </c>
      <c r="J21" s="27" t="str">
        <f t="shared" ref="J21:J23" si="10">C21</f>
        <v xml:space="preserve">Пломба контрольная "Гранит" или эквивалент </v>
      </c>
      <c r="K21" s="28"/>
      <c r="L21" s="28"/>
      <c r="M21" s="29" t="str">
        <f t="shared" ref="M21:M23" si="11">D21</f>
        <v>шт.</v>
      </c>
      <c r="N21" s="30">
        <f t="shared" si="7"/>
        <v>10</v>
      </c>
      <c r="O21" s="24"/>
      <c r="P21" s="29">
        <f t="shared" ref="P21:P23" si="12">F21</f>
        <v>45976</v>
      </c>
      <c r="Q21" s="70">
        <f t="shared" ref="Q21:Q23" si="13">O21*P21</f>
        <v>0</v>
      </c>
      <c r="R21" s="25"/>
      <c r="S21" s="25"/>
      <c r="T21" s="25"/>
      <c r="U21" s="25"/>
      <c r="V21" s="25"/>
      <c r="W21" s="25"/>
      <c r="X21" s="25"/>
      <c r="Y21" s="25"/>
      <c r="Z21" s="25"/>
    </row>
    <row r="22" spans="1:26" s="32" customFormat="1" ht="45" x14ac:dyDescent="0.25">
      <c r="A22" s="23"/>
      <c r="B22" s="56">
        <v>3</v>
      </c>
      <c r="C22" s="35" t="s">
        <v>52</v>
      </c>
      <c r="D22" s="24" t="s">
        <v>12</v>
      </c>
      <c r="E22" s="24">
        <v>39.17</v>
      </c>
      <c r="F22" s="36">
        <v>7000</v>
      </c>
      <c r="G22" s="57">
        <f t="shared" si="8"/>
        <v>274190</v>
      </c>
      <c r="H22" s="25"/>
      <c r="I22" s="69">
        <f t="shared" si="9"/>
        <v>3</v>
      </c>
      <c r="J22" s="27" t="str">
        <f t="shared" si="10"/>
        <v>Пломба- наклейка антимагнитная МТЛ-20 или эквивалент</v>
      </c>
      <c r="K22" s="28"/>
      <c r="L22" s="28"/>
      <c r="M22" s="29" t="str">
        <f t="shared" si="11"/>
        <v>шт.</v>
      </c>
      <c r="N22" s="30">
        <f t="shared" si="7"/>
        <v>39.17</v>
      </c>
      <c r="O22" s="24"/>
      <c r="P22" s="29">
        <f t="shared" si="12"/>
        <v>7000</v>
      </c>
      <c r="Q22" s="70">
        <f t="shared" si="13"/>
        <v>0</v>
      </c>
      <c r="R22" s="25"/>
      <c r="S22" s="25"/>
      <c r="T22" s="25"/>
      <c r="U22" s="25"/>
      <c r="V22" s="25"/>
      <c r="W22" s="25"/>
      <c r="X22" s="25"/>
      <c r="Y22" s="25"/>
      <c r="Z22" s="25"/>
    </row>
    <row r="23" spans="1:26" s="32" customFormat="1" ht="44.25" x14ac:dyDescent="0.25">
      <c r="A23" s="23"/>
      <c r="B23" s="58">
        <v>4</v>
      </c>
      <c r="C23" s="37" t="s">
        <v>51</v>
      </c>
      <c r="D23" s="42" t="s">
        <v>30</v>
      </c>
      <c r="E23" s="42">
        <v>400</v>
      </c>
      <c r="F23" s="43">
        <v>38</v>
      </c>
      <c r="G23" s="59">
        <f t="shared" si="8"/>
        <v>15200</v>
      </c>
      <c r="H23" s="25"/>
      <c r="I23" s="69">
        <f t="shared" si="9"/>
        <v>4</v>
      </c>
      <c r="J23" s="27" t="str">
        <f t="shared" si="10"/>
        <v xml:space="preserve">Проволока пломбировочная Спираль d-0,7 мм или эквивалент </v>
      </c>
      <c r="K23" s="28"/>
      <c r="L23" s="28"/>
      <c r="M23" s="29" t="str">
        <f t="shared" si="11"/>
        <v>бухт</v>
      </c>
      <c r="N23" s="30">
        <f t="shared" si="7"/>
        <v>400</v>
      </c>
      <c r="O23" s="24"/>
      <c r="P23" s="29">
        <f t="shared" si="12"/>
        <v>38</v>
      </c>
      <c r="Q23" s="70">
        <f t="shared" si="13"/>
        <v>0</v>
      </c>
      <c r="R23" s="25"/>
      <c r="S23" s="25"/>
      <c r="T23" s="25"/>
      <c r="U23" s="25"/>
      <c r="V23" s="25"/>
      <c r="W23" s="25"/>
      <c r="X23" s="25"/>
      <c r="Y23" s="25"/>
      <c r="Z23" s="25"/>
    </row>
    <row r="24" spans="1:26" s="16" customFormat="1" ht="17.25" customHeight="1" thickBot="1" x14ac:dyDescent="0.3">
      <c r="A24" s="17"/>
      <c r="B24" s="126" t="s">
        <v>29</v>
      </c>
      <c r="C24" s="127"/>
      <c r="D24" s="78"/>
      <c r="E24" s="79"/>
      <c r="F24" s="79"/>
      <c r="G24" s="80">
        <f>SUM(G20:G23)</f>
        <v>773483.2</v>
      </c>
      <c r="H24" s="81"/>
      <c r="I24" s="82"/>
      <c r="J24" s="79"/>
      <c r="K24" s="79"/>
      <c r="L24" s="79"/>
      <c r="M24" s="83"/>
      <c r="N24" s="84"/>
      <c r="O24" s="84"/>
      <c r="P24" s="85"/>
      <c r="Q24" s="80">
        <f>SUM(Q20:Q23)</f>
        <v>0</v>
      </c>
    </row>
    <row r="25" spans="1:26" s="16" customFormat="1" ht="15.75" customHeight="1" thickBot="1" x14ac:dyDescent="0.3">
      <c r="A25" s="123" t="s">
        <v>32</v>
      </c>
      <c r="B25" s="124"/>
      <c r="C25" s="124"/>
      <c r="D25" s="124"/>
      <c r="E25" s="124"/>
      <c r="F25" s="124"/>
      <c r="G25" s="124"/>
      <c r="H25" s="125"/>
      <c r="I25" s="124"/>
      <c r="J25" s="124"/>
      <c r="K25" s="124"/>
      <c r="L25" s="124"/>
      <c r="M25" s="124"/>
      <c r="N25" s="124"/>
      <c r="O25" s="124"/>
      <c r="P25" s="124"/>
      <c r="Q25" s="124"/>
    </row>
    <row r="26" spans="1:26" ht="45" customHeight="1" x14ac:dyDescent="0.25">
      <c r="A26" s="4"/>
      <c r="B26" s="86">
        <v>1</v>
      </c>
      <c r="C26" s="76" t="s">
        <v>40</v>
      </c>
      <c r="D26" s="53" t="s">
        <v>26</v>
      </c>
      <c r="E26" s="53">
        <v>9.34</v>
      </c>
      <c r="F26" s="77">
        <v>80</v>
      </c>
      <c r="G26" s="55">
        <f t="shared" ref="G26:G27" si="14">E26*F26</f>
        <v>747.2</v>
      </c>
      <c r="H26" s="1"/>
      <c r="I26" s="63">
        <f t="shared" ref="I26:I29" si="15">B26</f>
        <v>1</v>
      </c>
      <c r="J26" s="90" t="str">
        <f t="shared" ref="J26:J36" si="16">C26</f>
        <v>Пломба - наклейка тип П</v>
      </c>
      <c r="K26" s="65"/>
      <c r="L26" s="65"/>
      <c r="M26" s="66" t="str">
        <f t="shared" ref="M26:M36" si="17">D26</f>
        <v>шт</v>
      </c>
      <c r="N26" s="67">
        <f>E26</f>
        <v>9.34</v>
      </c>
      <c r="O26" s="53"/>
      <c r="P26" s="66">
        <f t="shared" ref="P26:P36" si="18">F26</f>
        <v>80</v>
      </c>
      <c r="Q26" s="68">
        <f t="shared" ref="Q26:Q27" si="19">O26*P26</f>
        <v>0</v>
      </c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5">
      <c r="A27" s="4"/>
      <c r="B27" s="87">
        <v>2</v>
      </c>
      <c r="C27" s="35" t="s">
        <v>31</v>
      </c>
      <c r="D27" s="24" t="s">
        <v>21</v>
      </c>
      <c r="E27" s="24">
        <v>608.33000000000004</v>
      </c>
      <c r="F27" s="36">
        <v>85</v>
      </c>
      <c r="G27" s="57">
        <f t="shared" si="14"/>
        <v>51708.05</v>
      </c>
      <c r="H27" s="1"/>
      <c r="I27" s="69">
        <f t="shared" si="15"/>
        <v>2</v>
      </c>
      <c r="J27" s="40" t="str">
        <f t="shared" si="16"/>
        <v>Пломба , свинцовая</v>
      </c>
      <c r="K27" s="28"/>
      <c r="L27" s="28"/>
      <c r="M27" s="29" t="str">
        <f t="shared" si="17"/>
        <v>кг</v>
      </c>
      <c r="N27" s="30">
        <f t="shared" ref="N27:N36" si="20">E27</f>
        <v>608.33000000000004</v>
      </c>
      <c r="O27" s="24"/>
      <c r="P27" s="29">
        <f t="shared" si="18"/>
        <v>85</v>
      </c>
      <c r="Q27" s="70">
        <f t="shared" si="19"/>
        <v>0</v>
      </c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4"/>
      <c r="B28" s="88">
        <v>3</v>
      </c>
      <c r="C28" s="35" t="s">
        <v>40</v>
      </c>
      <c r="D28" s="24" t="s">
        <v>26</v>
      </c>
      <c r="E28" s="42">
        <v>3.36</v>
      </c>
      <c r="F28" s="43">
        <v>100</v>
      </c>
      <c r="G28" s="57">
        <f>E28*F28</f>
        <v>336</v>
      </c>
      <c r="H28" s="1"/>
      <c r="I28" s="69">
        <f t="shared" si="15"/>
        <v>3</v>
      </c>
      <c r="J28" s="40" t="str">
        <f t="shared" si="16"/>
        <v>Пломба - наклейка тип П</v>
      </c>
      <c r="K28" s="44"/>
      <c r="L28" s="44"/>
      <c r="M28" s="29" t="str">
        <f t="shared" si="17"/>
        <v>шт</v>
      </c>
      <c r="N28" s="30">
        <f t="shared" si="20"/>
        <v>3.36</v>
      </c>
      <c r="O28" s="42"/>
      <c r="P28" s="29">
        <f t="shared" si="18"/>
        <v>100</v>
      </c>
      <c r="Q28" s="91"/>
      <c r="R28" s="1"/>
      <c r="S28" s="1"/>
      <c r="T28" s="1"/>
      <c r="U28" s="1"/>
      <c r="V28" s="1"/>
      <c r="W28" s="1"/>
      <c r="X28" s="1"/>
      <c r="Y28" s="1"/>
      <c r="Z28" s="1"/>
    </row>
    <row r="29" spans="1:26" ht="30" x14ac:dyDescent="0.25">
      <c r="A29" s="4"/>
      <c r="B29" s="87">
        <v>4</v>
      </c>
      <c r="C29" s="35" t="s">
        <v>53</v>
      </c>
      <c r="D29" s="24" t="s">
        <v>26</v>
      </c>
      <c r="E29" s="24">
        <v>35.5</v>
      </c>
      <c r="F29" s="36">
        <v>5200</v>
      </c>
      <c r="G29" s="57">
        <f t="shared" ref="G29" si="21">E29*F29</f>
        <v>184600</v>
      </c>
      <c r="H29" s="1"/>
      <c r="I29" s="69">
        <f t="shared" si="15"/>
        <v>4</v>
      </c>
      <c r="J29" s="40" t="str">
        <f t="shared" si="16"/>
        <v>Пломба антимагнитная, ИМП-2 (МИГ) или эквивалент</v>
      </c>
      <c r="K29" s="28"/>
      <c r="L29" s="28"/>
      <c r="M29" s="29" t="str">
        <f t="shared" si="17"/>
        <v>шт</v>
      </c>
      <c r="N29" s="30">
        <f t="shared" si="20"/>
        <v>35.5</v>
      </c>
      <c r="O29" s="24"/>
      <c r="P29" s="29">
        <f t="shared" si="18"/>
        <v>5200</v>
      </c>
      <c r="Q29" s="70">
        <f t="shared" ref="Q29" si="22">O29*P29</f>
        <v>0</v>
      </c>
      <c r="R29" s="1"/>
      <c r="S29" s="1"/>
      <c r="T29" s="1"/>
      <c r="U29" s="1"/>
      <c r="V29" s="1"/>
      <c r="W29" s="1"/>
      <c r="X29" s="1"/>
      <c r="Y29" s="1"/>
      <c r="Z29" s="1"/>
    </row>
    <row r="30" spans="1:26" ht="30" x14ac:dyDescent="0.25">
      <c r="A30" s="4"/>
      <c r="B30" s="88">
        <v>5</v>
      </c>
      <c r="C30" s="35" t="s">
        <v>54</v>
      </c>
      <c r="D30" s="24" t="s">
        <v>26</v>
      </c>
      <c r="E30" s="42">
        <v>10</v>
      </c>
      <c r="F30" s="43">
        <v>7000</v>
      </c>
      <c r="G30" s="57">
        <f>E30*F30</f>
        <v>70000</v>
      </c>
      <c r="H30" s="1"/>
      <c r="I30" s="69">
        <v>5</v>
      </c>
      <c r="J30" s="40" t="str">
        <f t="shared" si="16"/>
        <v xml:space="preserve">Пломба контрольная, "Гранит" или эквивалент </v>
      </c>
      <c r="K30" s="44"/>
      <c r="L30" s="44"/>
      <c r="M30" s="29" t="str">
        <f t="shared" si="17"/>
        <v>шт</v>
      </c>
      <c r="N30" s="30">
        <f t="shared" si="20"/>
        <v>10</v>
      </c>
      <c r="O30" s="42"/>
      <c r="P30" s="29">
        <f t="shared" si="18"/>
        <v>7000</v>
      </c>
      <c r="Q30" s="91"/>
      <c r="R30" s="1"/>
      <c r="S30" s="1"/>
      <c r="T30" s="1"/>
      <c r="U30" s="1"/>
      <c r="V30" s="1"/>
      <c r="W30" s="1"/>
      <c r="X30" s="1"/>
      <c r="Y30" s="1"/>
      <c r="Z30" s="1"/>
    </row>
    <row r="31" spans="1:26" ht="59.25" x14ac:dyDescent="0.25">
      <c r="A31" s="4"/>
      <c r="B31" s="87">
        <v>6</v>
      </c>
      <c r="C31" s="35" t="s">
        <v>55</v>
      </c>
      <c r="D31" s="24" t="s">
        <v>26</v>
      </c>
      <c r="E31" s="24">
        <v>12.08</v>
      </c>
      <c r="F31" s="36">
        <v>5000</v>
      </c>
      <c r="G31" s="57">
        <f>E31*F31</f>
        <v>60400</v>
      </c>
      <c r="H31" s="1"/>
      <c r="I31" s="69">
        <f>B31</f>
        <v>6</v>
      </c>
      <c r="J31" s="40" t="str">
        <f t="shared" si="16"/>
        <v>Пломба пластиковая контрольная роторного типа, КПП-2-1602 СЛ или эквивалент</v>
      </c>
      <c r="K31" s="28"/>
      <c r="L31" s="28"/>
      <c r="M31" s="29" t="str">
        <f t="shared" si="17"/>
        <v>шт</v>
      </c>
      <c r="N31" s="30">
        <f t="shared" si="20"/>
        <v>12.08</v>
      </c>
      <c r="O31" s="24"/>
      <c r="P31" s="29">
        <f t="shared" si="18"/>
        <v>5000</v>
      </c>
      <c r="Q31" s="70">
        <f>O31*P31</f>
        <v>0</v>
      </c>
      <c r="R31" s="1"/>
      <c r="S31" s="1"/>
      <c r="T31" s="1"/>
      <c r="U31" s="1"/>
      <c r="V31" s="1"/>
      <c r="W31" s="1"/>
      <c r="X31" s="1"/>
      <c r="Y31" s="1"/>
      <c r="Z31" s="1"/>
    </row>
    <row r="32" spans="1:26" ht="30" x14ac:dyDescent="0.25">
      <c r="A32" s="4"/>
      <c r="B32" s="87">
        <v>7</v>
      </c>
      <c r="C32" s="35" t="s">
        <v>56</v>
      </c>
      <c r="D32" s="24" t="s">
        <v>26</v>
      </c>
      <c r="E32" s="24">
        <v>4.0999999999999996</v>
      </c>
      <c r="F32" s="36">
        <v>300</v>
      </c>
      <c r="G32" s="57">
        <f t="shared" ref="G32:G48" si="23">E32*F32</f>
        <v>1230</v>
      </c>
      <c r="H32" s="1"/>
      <c r="I32" s="69">
        <f t="shared" ref="I32:I56" si="24">B32</f>
        <v>7</v>
      </c>
      <c r="J32" s="40" t="str">
        <f t="shared" si="16"/>
        <v>Пломба пластиковая номерная, ПК-91ОП или эквивалент</v>
      </c>
      <c r="K32" s="28"/>
      <c r="L32" s="28"/>
      <c r="M32" s="29" t="str">
        <f t="shared" si="17"/>
        <v>шт</v>
      </c>
      <c r="N32" s="30">
        <f t="shared" si="20"/>
        <v>4.0999999999999996</v>
      </c>
      <c r="O32" s="24"/>
      <c r="P32" s="29">
        <f t="shared" si="18"/>
        <v>300</v>
      </c>
      <c r="Q32" s="70">
        <f t="shared" ref="Q32:Q56" si="25">O32*P32</f>
        <v>0</v>
      </c>
      <c r="R32" s="1"/>
      <c r="S32" s="1"/>
      <c r="T32" s="1"/>
      <c r="U32" s="1"/>
      <c r="V32" s="1"/>
      <c r="W32" s="1"/>
      <c r="X32" s="1"/>
      <c r="Y32" s="1"/>
      <c r="Z32" s="1"/>
    </row>
    <row r="33" spans="1:26" ht="60" x14ac:dyDescent="0.25">
      <c r="A33" s="4"/>
      <c r="B33" s="87">
        <v>8</v>
      </c>
      <c r="C33" s="35" t="s">
        <v>57</v>
      </c>
      <c r="D33" s="24" t="s">
        <v>26</v>
      </c>
      <c r="E33" s="24">
        <v>3.75</v>
      </c>
      <c r="F33" s="36">
        <v>1500</v>
      </c>
      <c r="G33" s="57">
        <f t="shared" si="23"/>
        <v>5625</v>
      </c>
      <c r="H33" s="1"/>
      <c r="I33" s="69">
        <f t="shared" si="24"/>
        <v>8</v>
      </c>
      <c r="J33" s="40" t="str">
        <f t="shared" si="16"/>
        <v>Пломба пластиковая универсальная одноразовая затягивающего типа, КПП-3-1602 СТ или эквивалент</v>
      </c>
      <c r="K33" s="28"/>
      <c r="L33" s="28"/>
      <c r="M33" s="29" t="str">
        <f t="shared" si="17"/>
        <v>шт</v>
      </c>
      <c r="N33" s="30">
        <f t="shared" si="20"/>
        <v>3.75</v>
      </c>
      <c r="O33" s="24"/>
      <c r="P33" s="29">
        <f t="shared" si="18"/>
        <v>1500</v>
      </c>
      <c r="Q33" s="70">
        <f t="shared" si="25"/>
        <v>0</v>
      </c>
      <c r="R33" s="1"/>
      <c r="S33" s="1"/>
      <c r="T33" s="1"/>
      <c r="U33" s="1"/>
      <c r="V33" s="1"/>
      <c r="W33" s="1"/>
      <c r="X33" s="1"/>
      <c r="Y33" s="1"/>
      <c r="Z33" s="1"/>
    </row>
    <row r="34" spans="1:26" ht="60" x14ac:dyDescent="0.25">
      <c r="A34" s="4"/>
      <c r="B34" s="87">
        <v>9</v>
      </c>
      <c r="C34" s="35" t="s">
        <v>58</v>
      </c>
      <c r="D34" s="24" t="s">
        <v>26</v>
      </c>
      <c r="E34" s="24">
        <v>4.63</v>
      </c>
      <c r="F34" s="36">
        <v>6500</v>
      </c>
      <c r="G34" s="57">
        <f t="shared" si="23"/>
        <v>30095</v>
      </c>
      <c r="H34" s="1"/>
      <c r="I34" s="69">
        <f t="shared" si="24"/>
        <v>9</v>
      </c>
      <c r="J34" s="40" t="str">
        <f t="shared" si="16"/>
        <v>Пломба пластиковая универсальная одноразовая номерная роторного типа, КПП-3-1604 или эквивалент</v>
      </c>
      <c r="K34" s="28"/>
      <c r="L34" s="28"/>
      <c r="M34" s="29" t="str">
        <f t="shared" si="17"/>
        <v>шт</v>
      </c>
      <c r="N34" s="30">
        <f t="shared" si="20"/>
        <v>4.63</v>
      </c>
      <c r="O34" s="24"/>
      <c r="P34" s="29">
        <f t="shared" si="18"/>
        <v>6500</v>
      </c>
      <c r="Q34" s="70">
        <f t="shared" si="25"/>
        <v>0</v>
      </c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5">
      <c r="A35" s="4"/>
      <c r="B35" s="87">
        <v>10</v>
      </c>
      <c r="C35" s="35" t="s">
        <v>41</v>
      </c>
      <c r="D35" s="24" t="s">
        <v>26</v>
      </c>
      <c r="E35" s="24">
        <v>2.5</v>
      </c>
      <c r="F35" s="36">
        <v>800</v>
      </c>
      <c r="G35" s="57">
        <f t="shared" si="23"/>
        <v>2000</v>
      </c>
      <c r="H35" s="1"/>
      <c r="I35" s="69">
        <f t="shared" si="24"/>
        <v>10</v>
      </c>
      <c r="J35" s="40" t="str">
        <f t="shared" si="16"/>
        <v xml:space="preserve">Пломба- наклейка, Тип-П </v>
      </c>
      <c r="K35" s="28"/>
      <c r="L35" s="28"/>
      <c r="M35" s="29" t="str">
        <f t="shared" si="17"/>
        <v>шт</v>
      </c>
      <c r="N35" s="30">
        <f t="shared" si="20"/>
        <v>2.5</v>
      </c>
      <c r="O35" s="24"/>
      <c r="P35" s="29">
        <f t="shared" si="18"/>
        <v>800</v>
      </c>
      <c r="Q35" s="70">
        <f t="shared" si="25"/>
        <v>0</v>
      </c>
      <c r="R35" s="1"/>
      <c r="S35" s="1"/>
      <c r="T35" s="1"/>
      <c r="U35" s="1"/>
      <c r="V35" s="1"/>
      <c r="W35" s="1"/>
      <c r="X35" s="1"/>
      <c r="Y35" s="1"/>
      <c r="Z35" s="1"/>
    </row>
    <row r="36" spans="1:26" ht="30" x14ac:dyDescent="0.25">
      <c r="A36" s="4"/>
      <c r="B36" s="87">
        <v>11</v>
      </c>
      <c r="C36" s="35" t="s">
        <v>59</v>
      </c>
      <c r="D36" s="24" t="s">
        <v>26</v>
      </c>
      <c r="E36" s="24">
        <v>43.54</v>
      </c>
      <c r="F36" s="36">
        <v>500</v>
      </c>
      <c r="G36" s="57">
        <f t="shared" si="23"/>
        <v>21770</v>
      </c>
      <c r="H36" s="1"/>
      <c r="I36" s="69">
        <f t="shared" si="24"/>
        <v>11</v>
      </c>
      <c r="J36" s="40" t="str">
        <f t="shared" si="16"/>
        <v>Пломба-индикатор пластиковая, "Анти-Магнит" или эквивалент</v>
      </c>
      <c r="K36" s="28"/>
      <c r="L36" s="28"/>
      <c r="M36" s="29" t="str">
        <f t="shared" si="17"/>
        <v>шт</v>
      </c>
      <c r="N36" s="30">
        <f t="shared" si="20"/>
        <v>43.54</v>
      </c>
      <c r="O36" s="24"/>
      <c r="P36" s="29">
        <f t="shared" si="18"/>
        <v>500</v>
      </c>
      <c r="Q36" s="70">
        <f t="shared" si="25"/>
        <v>0</v>
      </c>
      <c r="R36" s="1"/>
      <c r="S36" s="1"/>
      <c r="T36" s="1"/>
      <c r="U36" s="1"/>
      <c r="V36" s="1"/>
      <c r="W36" s="1"/>
      <c r="X36" s="1"/>
      <c r="Y36" s="1"/>
      <c r="Z36" s="1"/>
    </row>
    <row r="37" spans="1:26" s="16" customFormat="1" ht="17.25" customHeight="1" thickBot="1" x14ac:dyDescent="0.3">
      <c r="A37" s="17"/>
      <c r="B37" s="118" t="s">
        <v>23</v>
      </c>
      <c r="C37" s="119"/>
      <c r="D37" s="78"/>
      <c r="E37" s="89"/>
      <c r="F37" s="89"/>
      <c r="G37" s="80">
        <f>SUM(G26:G36)</f>
        <v>428511.25</v>
      </c>
      <c r="H37" s="75"/>
      <c r="I37" s="92"/>
      <c r="J37" s="89"/>
      <c r="K37" s="89"/>
      <c r="L37" s="89"/>
      <c r="M37" s="83"/>
      <c r="N37" s="84"/>
      <c r="O37" s="84"/>
      <c r="P37" s="85"/>
      <c r="Q37" s="80">
        <f>SUM(Q26:Q36)</f>
        <v>0</v>
      </c>
    </row>
    <row r="38" spans="1:26" s="16" customFormat="1" ht="15.75" customHeight="1" thickBot="1" x14ac:dyDescent="0.3">
      <c r="A38" s="123" t="s">
        <v>33</v>
      </c>
      <c r="B38" s="124"/>
      <c r="C38" s="124"/>
      <c r="D38" s="124"/>
      <c r="E38" s="124"/>
      <c r="F38" s="124"/>
      <c r="G38" s="124"/>
      <c r="H38" s="125"/>
      <c r="I38" s="124"/>
      <c r="J38" s="124"/>
      <c r="K38" s="124"/>
      <c r="L38" s="124"/>
      <c r="M38" s="124"/>
      <c r="N38" s="124"/>
      <c r="O38" s="124"/>
      <c r="P38" s="124"/>
      <c r="Q38" s="124"/>
    </row>
    <row r="39" spans="1:26" ht="30" customHeight="1" x14ac:dyDescent="0.25">
      <c r="A39" s="4"/>
      <c r="B39" s="51">
        <v>1</v>
      </c>
      <c r="C39" s="98" t="s">
        <v>31</v>
      </c>
      <c r="D39" s="53" t="s">
        <v>21</v>
      </c>
      <c r="E39" s="53">
        <v>608.34</v>
      </c>
      <c r="F39" s="77">
        <v>2.5</v>
      </c>
      <c r="G39" s="55">
        <f t="shared" ref="G39:G44" si="26">E39*F39</f>
        <v>1520.8500000000001</v>
      </c>
      <c r="H39" s="1"/>
      <c r="I39" s="63">
        <f>B39</f>
        <v>1</v>
      </c>
      <c r="J39" s="90" t="str">
        <f>C39</f>
        <v>Пломба , свинцовая</v>
      </c>
      <c r="K39" s="65"/>
      <c r="L39" s="65"/>
      <c r="M39" s="66" t="str">
        <f t="shared" ref="M39:M44" si="27">D39</f>
        <v>кг</v>
      </c>
      <c r="N39" s="67">
        <f>E39</f>
        <v>608.34</v>
      </c>
      <c r="O39" s="53"/>
      <c r="P39" s="111">
        <f t="shared" ref="P39:P44" si="28">F39</f>
        <v>2.5</v>
      </c>
      <c r="Q39" s="68">
        <f>O39*P39</f>
        <v>0</v>
      </c>
      <c r="R39" s="1"/>
      <c r="S39" s="1"/>
      <c r="T39" s="1"/>
      <c r="U39" s="1"/>
      <c r="V39" s="1"/>
      <c r="W39" s="1"/>
      <c r="X39" s="1"/>
      <c r="Y39" s="1"/>
      <c r="Z39" s="1"/>
    </row>
    <row r="40" spans="1:26" ht="30" x14ac:dyDescent="0.25">
      <c r="A40" s="4"/>
      <c r="B40" s="58">
        <v>2</v>
      </c>
      <c r="C40" s="35" t="s">
        <v>60</v>
      </c>
      <c r="D40" s="24" t="s">
        <v>26</v>
      </c>
      <c r="E40" s="42">
        <v>10</v>
      </c>
      <c r="F40" s="43">
        <v>200</v>
      </c>
      <c r="G40" s="57">
        <f t="shared" si="26"/>
        <v>2000</v>
      </c>
      <c r="H40" s="1"/>
      <c r="I40" s="69">
        <v>2</v>
      </c>
      <c r="J40" s="41" t="str">
        <f>C40</f>
        <v>Пломба контрольная, "Гранит" или эквивалент</v>
      </c>
      <c r="K40" s="44"/>
      <c r="L40" s="44"/>
      <c r="M40" s="29" t="str">
        <f t="shared" si="27"/>
        <v>шт</v>
      </c>
      <c r="N40" s="30">
        <f t="shared" ref="N40:N44" si="29">E40</f>
        <v>10</v>
      </c>
      <c r="O40" s="42"/>
      <c r="P40" s="29">
        <f t="shared" si="28"/>
        <v>200</v>
      </c>
      <c r="Q40" s="91"/>
      <c r="R40" s="1"/>
      <c r="S40" s="1"/>
      <c r="T40" s="1"/>
      <c r="U40" s="1"/>
      <c r="V40" s="1"/>
      <c r="W40" s="1"/>
      <c r="X40" s="1"/>
      <c r="Y40" s="1"/>
      <c r="Z40" s="1"/>
    </row>
    <row r="41" spans="1:26" ht="47.25" customHeight="1" x14ac:dyDescent="0.25">
      <c r="A41" s="4"/>
      <c r="B41" s="56">
        <v>3</v>
      </c>
      <c r="C41" s="39" t="s">
        <v>61</v>
      </c>
      <c r="D41" s="24" t="s">
        <v>26</v>
      </c>
      <c r="E41" s="24">
        <v>3.75</v>
      </c>
      <c r="F41" s="36">
        <v>200</v>
      </c>
      <c r="G41" s="57">
        <f t="shared" si="26"/>
        <v>750</v>
      </c>
      <c r="H41" s="1"/>
      <c r="I41" s="69">
        <f>B41</f>
        <v>3</v>
      </c>
      <c r="J41" s="40" t="str">
        <f>C41</f>
        <v>Пломба номерная индикаторная пластиковая "Эксперт" или эквивалент</v>
      </c>
      <c r="K41" s="28"/>
      <c r="L41" s="28"/>
      <c r="M41" s="29" t="str">
        <f t="shared" si="27"/>
        <v>шт</v>
      </c>
      <c r="N41" s="30">
        <f t="shared" si="29"/>
        <v>3.75</v>
      </c>
      <c r="O41" s="24"/>
      <c r="P41" s="29">
        <f t="shared" si="28"/>
        <v>200</v>
      </c>
      <c r="Q41" s="70">
        <f>O41*P41</f>
        <v>0</v>
      </c>
      <c r="R41" s="1"/>
      <c r="S41" s="1"/>
      <c r="T41" s="1"/>
      <c r="U41" s="1"/>
      <c r="V41" s="1"/>
      <c r="W41" s="1"/>
      <c r="X41" s="1"/>
      <c r="Y41" s="1"/>
      <c r="Z41" s="1"/>
    </row>
    <row r="42" spans="1:26" ht="29.25" customHeight="1" x14ac:dyDescent="0.25">
      <c r="A42" s="4"/>
      <c r="B42" s="56">
        <v>4</v>
      </c>
      <c r="C42" s="35" t="s">
        <v>62</v>
      </c>
      <c r="D42" s="24" t="s">
        <v>26</v>
      </c>
      <c r="E42" s="24">
        <v>8.83</v>
      </c>
      <c r="F42" s="36">
        <v>100</v>
      </c>
      <c r="G42" s="57">
        <f t="shared" si="26"/>
        <v>883</v>
      </c>
      <c r="H42" s="1"/>
      <c r="I42" s="69">
        <f>B42</f>
        <v>4</v>
      </c>
      <c r="J42" s="40" t="str">
        <f>C42</f>
        <v>Пломба пластиковая номерная, КПП-3-1603 или эквивалент</v>
      </c>
      <c r="K42" s="28"/>
      <c r="L42" s="28"/>
      <c r="M42" s="29" t="str">
        <f t="shared" si="27"/>
        <v>шт</v>
      </c>
      <c r="N42" s="30">
        <f t="shared" si="29"/>
        <v>8.83</v>
      </c>
      <c r="O42" s="24"/>
      <c r="P42" s="29">
        <f t="shared" si="28"/>
        <v>100</v>
      </c>
      <c r="Q42" s="70">
        <f>O42*P42</f>
        <v>0</v>
      </c>
      <c r="R42" s="1"/>
      <c r="S42" s="1"/>
      <c r="T42" s="1"/>
      <c r="U42" s="1"/>
      <c r="V42" s="1"/>
      <c r="W42" s="1"/>
      <c r="X42" s="1"/>
      <c r="Y42" s="1"/>
      <c r="Z42" s="1"/>
    </row>
    <row r="43" spans="1:26" ht="39" customHeight="1" x14ac:dyDescent="0.25">
      <c r="A43" s="4"/>
      <c r="B43" s="56">
        <v>5</v>
      </c>
      <c r="C43" s="35" t="s">
        <v>56</v>
      </c>
      <c r="D43" s="24" t="s">
        <v>26</v>
      </c>
      <c r="E43" s="24">
        <v>4.0999999999999996</v>
      </c>
      <c r="F43" s="36">
        <v>50</v>
      </c>
      <c r="G43" s="57">
        <f t="shared" si="26"/>
        <v>204.99999999999997</v>
      </c>
      <c r="H43" s="1"/>
      <c r="I43" s="69">
        <f>B43</f>
        <v>5</v>
      </c>
      <c r="J43" s="27" t="str">
        <f>C43</f>
        <v>Пломба пластиковая номерная, ПК-91ОП или эквивалент</v>
      </c>
      <c r="K43" s="28"/>
      <c r="L43" s="28"/>
      <c r="M43" s="29" t="str">
        <f t="shared" si="27"/>
        <v>шт</v>
      </c>
      <c r="N43" s="30">
        <f t="shared" si="29"/>
        <v>4.0999999999999996</v>
      </c>
      <c r="O43" s="24"/>
      <c r="P43" s="29">
        <f t="shared" si="28"/>
        <v>50</v>
      </c>
      <c r="Q43" s="70">
        <f>O43*P43</f>
        <v>0</v>
      </c>
      <c r="R43" s="1"/>
      <c r="S43" s="1"/>
      <c r="T43" s="1"/>
      <c r="U43" s="1"/>
      <c r="V43" s="1"/>
      <c r="W43" s="1"/>
      <c r="X43" s="1"/>
      <c r="Y43" s="1"/>
      <c r="Z43" s="1"/>
    </row>
    <row r="44" spans="1:26" ht="60" x14ac:dyDescent="0.25">
      <c r="A44" s="4"/>
      <c r="B44" s="56">
        <v>6</v>
      </c>
      <c r="C44" s="38" t="s">
        <v>58</v>
      </c>
      <c r="D44" s="24" t="s">
        <v>26</v>
      </c>
      <c r="E44" s="24">
        <v>4.63</v>
      </c>
      <c r="F44" s="36">
        <v>75</v>
      </c>
      <c r="G44" s="57">
        <f t="shared" si="26"/>
        <v>347.25</v>
      </c>
      <c r="H44" s="1"/>
      <c r="I44" s="69">
        <f>B44</f>
        <v>6</v>
      </c>
      <c r="J44" s="27" t="str">
        <f>C44</f>
        <v>Пломба пластиковая универсальная одноразовая номерная роторного типа, КПП-3-1604 или эквивалент</v>
      </c>
      <c r="K44" s="28"/>
      <c r="L44" s="28"/>
      <c r="M44" s="29" t="str">
        <f t="shared" si="27"/>
        <v>шт</v>
      </c>
      <c r="N44" s="30">
        <f t="shared" si="29"/>
        <v>4.63</v>
      </c>
      <c r="O44" s="24"/>
      <c r="P44" s="29">
        <f t="shared" si="28"/>
        <v>75</v>
      </c>
      <c r="Q44" s="70">
        <f>O44*P44</f>
        <v>0</v>
      </c>
      <c r="R44" s="1"/>
      <c r="S44" s="1"/>
      <c r="T44" s="1"/>
      <c r="U44" s="1"/>
      <c r="V44" s="1"/>
      <c r="W44" s="1"/>
      <c r="X44" s="1"/>
      <c r="Y44" s="1"/>
      <c r="Z44" s="1"/>
    </row>
    <row r="45" spans="1:26" s="16" customFormat="1" ht="15.75" customHeight="1" thickBot="1" x14ac:dyDescent="0.3">
      <c r="A45" s="49"/>
      <c r="B45" s="118" t="s">
        <v>22</v>
      </c>
      <c r="C45" s="119"/>
      <c r="D45" s="78"/>
      <c r="E45" s="89"/>
      <c r="F45" s="89"/>
      <c r="G45" s="80">
        <f>SUM(G39:G44)</f>
        <v>5706.1</v>
      </c>
      <c r="H45" s="93"/>
      <c r="I45" s="95"/>
      <c r="J45" s="89"/>
      <c r="K45" s="89"/>
      <c r="L45" s="89"/>
      <c r="M45" s="83"/>
      <c r="N45" s="84"/>
      <c r="O45" s="84"/>
      <c r="P45" s="85"/>
      <c r="Q45" s="80">
        <f>SUM(Q39:Q44)</f>
        <v>0</v>
      </c>
    </row>
    <row r="46" spans="1:26" s="16" customFormat="1" ht="15.75" customHeight="1" thickBot="1" x14ac:dyDescent="0.3">
      <c r="A46" s="150" t="s">
        <v>34</v>
      </c>
      <c r="B46" s="124"/>
      <c r="C46" s="124"/>
      <c r="D46" s="124"/>
      <c r="E46" s="124"/>
      <c r="F46" s="124"/>
      <c r="G46" s="124"/>
      <c r="H46" s="125"/>
      <c r="I46" s="124"/>
      <c r="J46" s="124"/>
      <c r="K46" s="124"/>
      <c r="L46" s="124"/>
      <c r="M46" s="124"/>
      <c r="N46" s="124"/>
      <c r="O46" s="124"/>
      <c r="P46" s="124"/>
      <c r="Q46" s="124"/>
    </row>
    <row r="47" spans="1:26" x14ac:dyDescent="0.25">
      <c r="A47" s="4"/>
      <c r="B47" s="103">
        <v>1</v>
      </c>
      <c r="C47" s="76" t="s">
        <v>20</v>
      </c>
      <c r="D47" s="94" t="s">
        <v>21</v>
      </c>
      <c r="E47" s="53">
        <v>608.33000000000004</v>
      </c>
      <c r="F47" s="53">
        <v>88</v>
      </c>
      <c r="G47" s="55">
        <f t="shared" si="23"/>
        <v>53533.04</v>
      </c>
      <c r="H47" s="25"/>
      <c r="I47" s="63">
        <f t="shared" si="24"/>
        <v>1</v>
      </c>
      <c r="J47" s="90" t="str">
        <f t="shared" ref="J47:J56" si="30">C47</f>
        <v>Пломба свинцовая</v>
      </c>
      <c r="K47" s="65"/>
      <c r="L47" s="65"/>
      <c r="M47" s="66" t="str">
        <f t="shared" ref="M47:M56" si="31">D47</f>
        <v>кг</v>
      </c>
      <c r="N47" s="67">
        <f>E47</f>
        <v>608.33000000000004</v>
      </c>
      <c r="O47" s="53"/>
      <c r="P47" s="66">
        <f t="shared" ref="P47:P56" si="32">F47</f>
        <v>88</v>
      </c>
      <c r="Q47" s="68">
        <f t="shared" si="25"/>
        <v>0</v>
      </c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4"/>
      <c r="B48" s="34">
        <v>2</v>
      </c>
      <c r="C48" s="35" t="s">
        <v>39</v>
      </c>
      <c r="D48" s="45" t="s">
        <v>12</v>
      </c>
      <c r="E48" s="24">
        <v>3.36</v>
      </c>
      <c r="F48" s="36">
        <v>1500</v>
      </c>
      <c r="G48" s="57">
        <f t="shared" si="23"/>
        <v>5040</v>
      </c>
      <c r="H48" s="25"/>
      <c r="I48" s="69">
        <f t="shared" si="24"/>
        <v>2</v>
      </c>
      <c r="J48" s="40" t="str">
        <f t="shared" si="30"/>
        <v xml:space="preserve">Пломба - наклейка тип П </v>
      </c>
      <c r="K48" s="28"/>
      <c r="L48" s="28"/>
      <c r="M48" s="29" t="str">
        <f t="shared" si="31"/>
        <v>шт.</v>
      </c>
      <c r="N48" s="30">
        <f t="shared" ref="N48:N56" si="33">E48</f>
        <v>3.36</v>
      </c>
      <c r="O48" s="24"/>
      <c r="P48" s="29">
        <f t="shared" si="32"/>
        <v>1500</v>
      </c>
      <c r="Q48" s="70">
        <f t="shared" si="25"/>
        <v>0</v>
      </c>
      <c r="R48" s="1"/>
      <c r="S48" s="1"/>
      <c r="T48" s="1"/>
      <c r="U48" s="1"/>
      <c r="V48" s="1"/>
      <c r="W48" s="1"/>
      <c r="X48" s="1"/>
      <c r="Y48" s="1"/>
      <c r="Z48" s="1"/>
    </row>
    <row r="49" spans="1:26" ht="30" x14ac:dyDescent="0.25">
      <c r="A49" s="4"/>
      <c r="B49" s="34">
        <v>3</v>
      </c>
      <c r="C49" s="35" t="s">
        <v>63</v>
      </c>
      <c r="D49" s="45" t="s">
        <v>12</v>
      </c>
      <c r="E49" s="42">
        <v>35.5</v>
      </c>
      <c r="F49" s="43">
        <v>2090</v>
      </c>
      <c r="G49" s="57">
        <f>E49*F49</f>
        <v>74195</v>
      </c>
      <c r="H49" s="25"/>
      <c r="I49" s="69">
        <f t="shared" si="24"/>
        <v>3</v>
      </c>
      <c r="J49" s="40" t="str">
        <f t="shared" si="30"/>
        <v>Пломба антимагнитная ИМП-2 (МИГ) или эквивалент</v>
      </c>
      <c r="K49" s="44"/>
      <c r="L49" s="44"/>
      <c r="M49" s="29" t="str">
        <f t="shared" si="31"/>
        <v>шт.</v>
      </c>
      <c r="N49" s="30">
        <f t="shared" si="33"/>
        <v>35.5</v>
      </c>
      <c r="O49" s="42"/>
      <c r="P49" s="29">
        <f t="shared" si="32"/>
        <v>2090</v>
      </c>
      <c r="Q49" s="70">
        <f t="shared" si="25"/>
        <v>0</v>
      </c>
      <c r="R49" s="1"/>
      <c r="S49" s="1"/>
      <c r="T49" s="1"/>
      <c r="U49" s="1"/>
      <c r="V49" s="1"/>
      <c r="W49" s="1"/>
      <c r="X49" s="1"/>
      <c r="Y49" s="1"/>
      <c r="Z49" s="1"/>
    </row>
    <row r="50" spans="1:26" ht="30" x14ac:dyDescent="0.25">
      <c r="A50" s="4"/>
      <c r="B50" s="34">
        <v>4</v>
      </c>
      <c r="C50" s="35" t="s">
        <v>64</v>
      </c>
      <c r="D50" s="45" t="s">
        <v>12</v>
      </c>
      <c r="E50" s="24">
        <v>10</v>
      </c>
      <c r="F50" s="36">
        <v>6400</v>
      </c>
      <c r="G50" s="57">
        <f t="shared" ref="G50:G54" si="34">E50*F50</f>
        <v>64000</v>
      </c>
      <c r="H50" s="25"/>
      <c r="I50" s="69">
        <f t="shared" si="24"/>
        <v>4</v>
      </c>
      <c r="J50" s="40" t="str">
        <f t="shared" si="30"/>
        <v>Пломба контрольная "Гранит" или эквивалент</v>
      </c>
      <c r="K50" s="28"/>
      <c r="L50" s="28"/>
      <c r="M50" s="29" t="str">
        <f t="shared" si="31"/>
        <v>шт.</v>
      </c>
      <c r="N50" s="30">
        <f t="shared" si="33"/>
        <v>10</v>
      </c>
      <c r="O50" s="24"/>
      <c r="P50" s="29">
        <f t="shared" si="32"/>
        <v>6400</v>
      </c>
      <c r="Q50" s="70">
        <f t="shared" si="25"/>
        <v>0</v>
      </c>
      <c r="R50" s="1"/>
      <c r="S50" s="1"/>
      <c r="T50" s="1"/>
      <c r="U50" s="1"/>
      <c r="V50" s="1"/>
      <c r="W50" s="1"/>
      <c r="X50" s="1"/>
      <c r="Y50" s="1"/>
      <c r="Z50" s="1"/>
    </row>
    <row r="51" spans="1:26" ht="30" x14ac:dyDescent="0.25">
      <c r="A51" s="4"/>
      <c r="B51" s="34">
        <v>5</v>
      </c>
      <c r="C51" s="35" t="s">
        <v>65</v>
      </c>
      <c r="D51" s="45" t="s">
        <v>12</v>
      </c>
      <c r="E51" s="24">
        <v>33.33</v>
      </c>
      <c r="F51" s="36">
        <v>250</v>
      </c>
      <c r="G51" s="57">
        <f t="shared" si="34"/>
        <v>8332.5</v>
      </c>
      <c r="H51" s="25"/>
      <c r="I51" s="69">
        <f t="shared" si="24"/>
        <v>5</v>
      </c>
      <c r="J51" s="40" t="str">
        <f t="shared" si="30"/>
        <v>Пломба антимагнитная Анти Магнит или эквивалент</v>
      </c>
      <c r="K51" s="28"/>
      <c r="L51" s="28"/>
      <c r="M51" s="29" t="str">
        <f t="shared" si="31"/>
        <v>шт.</v>
      </c>
      <c r="N51" s="30">
        <f t="shared" si="33"/>
        <v>33.33</v>
      </c>
      <c r="O51" s="24"/>
      <c r="P51" s="29">
        <f t="shared" si="32"/>
        <v>250</v>
      </c>
      <c r="Q51" s="70">
        <f t="shared" si="25"/>
        <v>0</v>
      </c>
      <c r="R51" s="1"/>
      <c r="S51" s="1"/>
      <c r="T51" s="1"/>
      <c r="U51" s="1"/>
      <c r="V51" s="1"/>
      <c r="W51" s="1"/>
      <c r="X51" s="1"/>
      <c r="Y51" s="1"/>
      <c r="Z51" s="1"/>
    </row>
    <row r="52" spans="1:26" ht="45" x14ac:dyDescent="0.25">
      <c r="A52" s="4"/>
      <c r="B52" s="34">
        <v>6</v>
      </c>
      <c r="C52" s="35" t="s">
        <v>66</v>
      </c>
      <c r="D52" s="45" t="s">
        <v>12</v>
      </c>
      <c r="E52" s="24">
        <v>73.06</v>
      </c>
      <c r="F52" s="36">
        <v>50</v>
      </c>
      <c r="G52" s="57">
        <f t="shared" si="34"/>
        <v>3653</v>
      </c>
      <c r="H52" s="25"/>
      <c r="I52" s="69">
        <f t="shared" si="24"/>
        <v>6</v>
      </c>
      <c r="J52" s="40" t="str">
        <f t="shared" si="30"/>
        <v>Пломба антимагнитная двойной защиты, МИД 35.19.19. (2 сегмента) или эквивалент</v>
      </c>
      <c r="K52" s="28"/>
      <c r="L52" s="28"/>
      <c r="M52" s="29" t="str">
        <f t="shared" si="31"/>
        <v>шт.</v>
      </c>
      <c r="N52" s="30">
        <f t="shared" si="33"/>
        <v>73.06</v>
      </c>
      <c r="O52" s="24"/>
      <c r="P52" s="29">
        <f t="shared" si="32"/>
        <v>50</v>
      </c>
      <c r="Q52" s="70">
        <f t="shared" si="25"/>
        <v>0</v>
      </c>
      <c r="R52" s="1"/>
      <c r="S52" s="1"/>
      <c r="T52" s="1"/>
      <c r="U52" s="1"/>
      <c r="V52" s="1"/>
      <c r="W52" s="1"/>
      <c r="X52" s="1"/>
      <c r="Y52" s="1"/>
      <c r="Z52" s="1"/>
    </row>
    <row r="53" spans="1:26" ht="45" x14ac:dyDescent="0.25">
      <c r="A53" s="4"/>
      <c r="B53" s="34">
        <v>7</v>
      </c>
      <c r="C53" s="35" t="s">
        <v>48</v>
      </c>
      <c r="D53" s="45" t="s">
        <v>12</v>
      </c>
      <c r="E53" s="24">
        <v>39.17</v>
      </c>
      <c r="F53" s="36">
        <v>50</v>
      </c>
      <c r="G53" s="57">
        <f t="shared" si="34"/>
        <v>1958.5</v>
      </c>
      <c r="H53" s="25"/>
      <c r="I53" s="69">
        <f t="shared" si="24"/>
        <v>7</v>
      </c>
      <c r="J53" s="40" t="str">
        <f t="shared" si="30"/>
        <v>Пломба- наклейка антимагнитная МТЛ-20 или эквивалент</v>
      </c>
      <c r="K53" s="28"/>
      <c r="L53" s="28"/>
      <c r="M53" s="29" t="str">
        <f t="shared" si="31"/>
        <v>шт.</v>
      </c>
      <c r="N53" s="30">
        <f t="shared" si="33"/>
        <v>39.17</v>
      </c>
      <c r="O53" s="24"/>
      <c r="P53" s="29">
        <f t="shared" si="32"/>
        <v>50</v>
      </c>
      <c r="Q53" s="70">
        <f t="shared" si="25"/>
        <v>0</v>
      </c>
      <c r="R53" s="1"/>
      <c r="S53" s="1"/>
      <c r="T53" s="1"/>
      <c r="U53" s="1"/>
      <c r="V53" s="1"/>
      <c r="W53" s="1"/>
      <c r="X53" s="1"/>
      <c r="Y53" s="1"/>
      <c r="Z53" s="1"/>
    </row>
    <row r="54" spans="1:26" x14ac:dyDescent="0.25">
      <c r="A54" s="4"/>
      <c r="B54" s="34">
        <v>8</v>
      </c>
      <c r="C54" s="35" t="s">
        <v>42</v>
      </c>
      <c r="D54" s="45" t="s">
        <v>12</v>
      </c>
      <c r="E54" s="24">
        <v>2.5</v>
      </c>
      <c r="F54" s="36">
        <v>400</v>
      </c>
      <c r="G54" s="57">
        <f t="shared" si="34"/>
        <v>1000</v>
      </c>
      <c r="H54" s="25"/>
      <c r="I54" s="69">
        <f t="shared" si="24"/>
        <v>8</v>
      </c>
      <c r="J54" s="40" t="str">
        <f t="shared" si="30"/>
        <v xml:space="preserve">Пломба-наклейка тип П </v>
      </c>
      <c r="K54" s="28"/>
      <c r="L54" s="28"/>
      <c r="M54" s="29" t="str">
        <f t="shared" si="31"/>
        <v>шт.</v>
      </c>
      <c r="N54" s="30">
        <f t="shared" si="33"/>
        <v>2.5</v>
      </c>
      <c r="O54" s="24"/>
      <c r="P54" s="29">
        <f t="shared" si="32"/>
        <v>400</v>
      </c>
      <c r="Q54" s="70">
        <f t="shared" si="25"/>
        <v>0</v>
      </c>
      <c r="R54" s="1"/>
      <c r="S54" s="1"/>
      <c r="T54" s="1"/>
      <c r="U54" s="1"/>
      <c r="V54" s="1"/>
      <c r="W54" s="1"/>
      <c r="X54" s="1"/>
      <c r="Y54" s="1"/>
      <c r="Z54" s="1"/>
    </row>
    <row r="55" spans="1:26" ht="30" x14ac:dyDescent="0.25">
      <c r="A55" s="4"/>
      <c r="B55" s="34">
        <v>9</v>
      </c>
      <c r="C55" s="35" t="s">
        <v>43</v>
      </c>
      <c r="D55" s="45" t="s">
        <v>30</v>
      </c>
      <c r="E55" s="42">
        <v>265.68</v>
      </c>
      <c r="F55" s="43">
        <v>9</v>
      </c>
      <c r="G55" s="57">
        <f>E55*F55</f>
        <v>2391.12</v>
      </c>
      <c r="H55" s="25"/>
      <c r="I55" s="69">
        <f t="shared" si="24"/>
        <v>9</v>
      </c>
      <c r="J55" s="40" t="str">
        <f t="shared" si="30"/>
        <v xml:space="preserve">Монопроволока пломбировочная d-0,5 мм </v>
      </c>
      <c r="K55" s="44"/>
      <c r="L55" s="44"/>
      <c r="M55" s="29" t="str">
        <f t="shared" si="31"/>
        <v>бухт</v>
      </c>
      <c r="N55" s="30">
        <f t="shared" si="33"/>
        <v>265.68</v>
      </c>
      <c r="O55" s="42"/>
      <c r="P55" s="29">
        <f t="shared" si="32"/>
        <v>9</v>
      </c>
      <c r="Q55" s="70">
        <f t="shared" si="25"/>
        <v>0</v>
      </c>
      <c r="R55" s="1"/>
      <c r="S55" s="1"/>
      <c r="T55" s="1"/>
      <c r="U55" s="1"/>
      <c r="V55" s="1"/>
      <c r="W55" s="1"/>
      <c r="X55" s="1"/>
      <c r="Y55" s="1"/>
      <c r="Z55" s="1"/>
    </row>
    <row r="56" spans="1:26" ht="30" x14ac:dyDescent="0.25">
      <c r="A56" s="4"/>
      <c r="B56" s="34">
        <v>10</v>
      </c>
      <c r="C56" s="35" t="s">
        <v>44</v>
      </c>
      <c r="D56" s="45" t="s">
        <v>30</v>
      </c>
      <c r="E56" s="24">
        <v>175.98</v>
      </c>
      <c r="F56" s="36">
        <v>3</v>
      </c>
      <c r="G56" s="57">
        <f t="shared" ref="G56" si="35">E56*F56</f>
        <v>527.93999999999994</v>
      </c>
      <c r="H56" s="25"/>
      <c r="I56" s="69">
        <f t="shared" si="24"/>
        <v>10</v>
      </c>
      <c r="J56" s="40" t="str">
        <f t="shared" si="30"/>
        <v xml:space="preserve">Монопроволока пломбировочная d-0,4 мм </v>
      </c>
      <c r="K56" s="28"/>
      <c r="L56" s="28"/>
      <c r="M56" s="29" t="str">
        <f t="shared" si="31"/>
        <v>бухт</v>
      </c>
      <c r="N56" s="30">
        <f t="shared" si="33"/>
        <v>175.98</v>
      </c>
      <c r="O56" s="24"/>
      <c r="P56" s="29">
        <f t="shared" si="32"/>
        <v>3</v>
      </c>
      <c r="Q56" s="70">
        <f t="shared" si="25"/>
        <v>0</v>
      </c>
      <c r="R56" s="1"/>
      <c r="S56" s="1"/>
      <c r="T56" s="1"/>
      <c r="U56" s="1"/>
      <c r="V56" s="1"/>
      <c r="W56" s="1"/>
      <c r="X56" s="1"/>
      <c r="Y56" s="1"/>
      <c r="Z56" s="1"/>
    </row>
    <row r="57" spans="1:26" s="16" customFormat="1" ht="17.25" customHeight="1" thickBot="1" x14ac:dyDescent="0.3">
      <c r="A57" s="17"/>
      <c r="B57" s="116" t="s">
        <v>27</v>
      </c>
      <c r="C57" s="117"/>
      <c r="D57" s="78"/>
      <c r="E57" s="89"/>
      <c r="F57" s="89"/>
      <c r="G57" s="80">
        <f>SUM(G47:G56)</f>
        <v>214631.1</v>
      </c>
      <c r="H57" s="81"/>
      <c r="I57" s="95"/>
      <c r="J57" s="89"/>
      <c r="K57" s="89"/>
      <c r="L57" s="89"/>
      <c r="M57" s="83"/>
      <c r="N57" s="84"/>
      <c r="O57" s="84"/>
      <c r="P57" s="85"/>
      <c r="Q57" s="80">
        <f>SUM(Q47:Q56)</f>
        <v>0</v>
      </c>
    </row>
    <row r="58" spans="1:26" s="16" customFormat="1" ht="15.75" customHeight="1" thickBot="1" x14ac:dyDescent="0.3">
      <c r="A58" s="112" t="s">
        <v>35</v>
      </c>
      <c r="B58" s="113"/>
      <c r="C58" s="113"/>
      <c r="D58" s="113"/>
      <c r="E58" s="113"/>
      <c r="F58" s="113"/>
      <c r="G58" s="113"/>
      <c r="H58" s="114"/>
      <c r="I58" s="115"/>
      <c r="J58" s="115"/>
      <c r="K58" s="115"/>
      <c r="L58" s="115"/>
      <c r="M58" s="115"/>
      <c r="N58" s="115"/>
      <c r="O58" s="115"/>
      <c r="P58" s="115"/>
      <c r="Q58" s="115"/>
    </row>
    <row r="59" spans="1:26" ht="30" x14ac:dyDescent="0.25">
      <c r="A59" s="4"/>
      <c r="B59" s="97">
        <v>1</v>
      </c>
      <c r="C59" s="98" t="s">
        <v>45</v>
      </c>
      <c r="D59" s="53" t="s">
        <v>12</v>
      </c>
      <c r="E59" s="99">
        <v>2.5</v>
      </c>
      <c r="F59" s="104">
        <v>2000</v>
      </c>
      <c r="G59" s="55">
        <f>F59*E59</f>
        <v>5000</v>
      </c>
      <c r="H59" s="1"/>
      <c r="I59" s="26">
        <v>1</v>
      </c>
      <c r="J59" s="27" t="str">
        <f>C59</f>
        <v xml:space="preserve">Пломба-наклейка номерная тип П </v>
      </c>
      <c r="K59" s="44"/>
      <c r="L59" s="44"/>
      <c r="M59" s="29" t="str">
        <f>D59</f>
        <v>шт.</v>
      </c>
      <c r="N59" s="30">
        <f>E59</f>
        <v>2.5</v>
      </c>
      <c r="O59" s="42"/>
      <c r="P59" s="29">
        <f>F59</f>
        <v>2000</v>
      </c>
      <c r="Q59" s="31">
        <f>O59*P59</f>
        <v>0</v>
      </c>
      <c r="R59" s="1"/>
      <c r="S59" s="1"/>
      <c r="T59" s="1"/>
      <c r="U59" s="1"/>
      <c r="V59" s="1"/>
      <c r="W59" s="1"/>
      <c r="X59" s="1"/>
      <c r="Y59" s="1"/>
      <c r="Z59" s="1"/>
    </row>
    <row r="60" spans="1:26" ht="30" x14ac:dyDescent="0.25">
      <c r="A60" s="4"/>
      <c r="B60" s="56">
        <v>2</v>
      </c>
      <c r="C60" s="35" t="s">
        <v>67</v>
      </c>
      <c r="D60" s="24" t="s">
        <v>12</v>
      </c>
      <c r="E60" s="24">
        <v>33.33</v>
      </c>
      <c r="F60" s="105">
        <v>1600</v>
      </c>
      <c r="G60" s="57">
        <f t="shared" ref="G60:G62" si="36">F60*E60</f>
        <v>53328</v>
      </c>
      <c r="H60" s="1"/>
      <c r="I60" s="26">
        <f>B60</f>
        <v>2</v>
      </c>
      <c r="J60" s="27" t="str">
        <f>C60</f>
        <v>Пломба антимагнитная Анти Магнит   или эквивалент</v>
      </c>
      <c r="K60" s="28"/>
      <c r="L60" s="28"/>
      <c r="M60" s="29" t="str">
        <f>D60</f>
        <v>шт.</v>
      </c>
      <c r="N60" s="30">
        <f t="shared" ref="N60:N62" si="37">E60</f>
        <v>33.33</v>
      </c>
      <c r="O60" s="24"/>
      <c r="P60" s="29">
        <f>F60</f>
        <v>1600</v>
      </c>
      <c r="Q60" s="31">
        <f>O60*P60</f>
        <v>0</v>
      </c>
      <c r="R60" s="1"/>
      <c r="S60" s="1"/>
      <c r="T60" s="1"/>
      <c r="U60" s="1"/>
      <c r="V60" s="1"/>
      <c r="W60" s="1"/>
      <c r="X60" s="1"/>
      <c r="Y60" s="1"/>
      <c r="Z60" s="1"/>
    </row>
    <row r="61" spans="1:26" ht="30" x14ac:dyDescent="0.25">
      <c r="A61" s="4"/>
      <c r="B61" s="56">
        <v>3</v>
      </c>
      <c r="C61" s="38" t="s">
        <v>68</v>
      </c>
      <c r="D61" s="24" t="s">
        <v>12</v>
      </c>
      <c r="E61" s="24">
        <v>4.53</v>
      </c>
      <c r="F61" s="105">
        <v>3200</v>
      </c>
      <c r="G61" s="57">
        <f t="shared" si="36"/>
        <v>14496</v>
      </c>
      <c r="H61" s="1"/>
      <c r="I61" s="26">
        <f t="shared" ref="I61" si="38">B61</f>
        <v>3</v>
      </c>
      <c r="J61" s="27" t="str">
        <f t="shared" ref="J61" si="39">C61</f>
        <v>Пломба контрольная  ПК-91 РХ-2 или эквивалент</v>
      </c>
      <c r="K61" s="28"/>
      <c r="L61" s="28"/>
      <c r="M61" s="29" t="str">
        <f t="shared" ref="M61" si="40">D61</f>
        <v>шт.</v>
      </c>
      <c r="N61" s="30">
        <f t="shared" si="37"/>
        <v>4.53</v>
      </c>
      <c r="O61" s="24"/>
      <c r="P61" s="29">
        <f t="shared" ref="P61" si="41">F61</f>
        <v>3200</v>
      </c>
      <c r="Q61" s="31">
        <f t="shared" ref="Q61" si="42">O61*P61</f>
        <v>0</v>
      </c>
      <c r="R61" s="1"/>
      <c r="S61" s="1"/>
      <c r="T61" s="1"/>
      <c r="U61" s="1"/>
      <c r="V61" s="1"/>
      <c r="W61" s="1"/>
      <c r="X61" s="1"/>
      <c r="Y61" s="1"/>
      <c r="Z61" s="1"/>
    </row>
    <row r="62" spans="1:26" ht="30" x14ac:dyDescent="0.25">
      <c r="A62" s="4"/>
      <c r="B62" s="56">
        <v>4</v>
      </c>
      <c r="C62" s="35" t="s">
        <v>69</v>
      </c>
      <c r="D62" s="24" t="s">
        <v>12</v>
      </c>
      <c r="E62" s="24">
        <v>4.0999999999999996</v>
      </c>
      <c r="F62" s="105">
        <v>500</v>
      </c>
      <c r="G62" s="57">
        <f t="shared" si="36"/>
        <v>2050</v>
      </c>
      <c r="H62" s="1"/>
      <c r="I62" s="26">
        <v>4</v>
      </c>
      <c r="J62" s="27" t="str">
        <f t="shared" ref="J62" si="43">C62</f>
        <v>Пломба пластиковая номерная ПК-91ОП  или эквивалент</v>
      </c>
      <c r="K62" s="28"/>
      <c r="L62" s="28"/>
      <c r="M62" s="29" t="str">
        <f t="shared" ref="M62" si="44">D62</f>
        <v>шт.</v>
      </c>
      <c r="N62" s="30">
        <f t="shared" si="37"/>
        <v>4.0999999999999996</v>
      </c>
      <c r="O62" s="24"/>
      <c r="P62" s="29">
        <f t="shared" ref="P62" si="45">F62</f>
        <v>500</v>
      </c>
      <c r="Q62" s="31">
        <f t="shared" ref="Q62" si="46">O62*P62</f>
        <v>0</v>
      </c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thickBot="1" x14ac:dyDescent="0.3">
      <c r="A63" s="4"/>
      <c r="B63" s="116" t="s">
        <v>28</v>
      </c>
      <c r="C63" s="117"/>
      <c r="D63" s="100"/>
      <c r="E63" s="100"/>
      <c r="F63" s="101"/>
      <c r="G63" s="102">
        <f>G62+G61+G60+G59</f>
        <v>74874</v>
      </c>
      <c r="H63" s="1"/>
      <c r="I63" s="106"/>
      <c r="J63" s="107"/>
      <c r="K63" s="10"/>
      <c r="L63" s="152"/>
      <c r="M63" s="108"/>
      <c r="N63" s="109"/>
      <c r="O63" s="9"/>
      <c r="P63" s="108"/>
      <c r="Q63" s="102">
        <f>Q62+Q61+Q60+Q59</f>
        <v>0</v>
      </c>
      <c r="R63" s="1"/>
      <c r="S63" s="1"/>
      <c r="T63" s="1"/>
      <c r="U63" s="1"/>
      <c r="V63" s="1"/>
      <c r="W63" s="1"/>
      <c r="X63" s="1"/>
      <c r="Y63" s="1"/>
      <c r="Z63" s="1"/>
    </row>
    <row r="64" spans="1:26" ht="21" customHeight="1" thickBot="1" x14ac:dyDescent="0.3">
      <c r="A64" s="4"/>
      <c r="B64" s="133" t="s">
        <v>6</v>
      </c>
      <c r="C64" s="134"/>
      <c r="D64" s="134"/>
      <c r="E64" s="134"/>
      <c r="F64" s="135"/>
      <c r="G64" s="96">
        <f>G63+G57+G37+G45+G24+G18</f>
        <v>2035456.3499999999</v>
      </c>
      <c r="H64" s="1"/>
      <c r="I64" s="128" t="s">
        <v>6</v>
      </c>
      <c r="J64" s="129"/>
      <c r="K64" s="129"/>
      <c r="L64" s="129"/>
      <c r="M64" s="129"/>
      <c r="N64" s="129"/>
      <c r="O64" s="129"/>
      <c r="P64" s="130"/>
      <c r="Q64" s="96">
        <f>Q63+Q57+Q37+Q45+Q24+Q18</f>
        <v>0</v>
      </c>
      <c r="R64" s="1"/>
      <c r="S64" s="1"/>
      <c r="T64" s="1"/>
      <c r="U64" s="1"/>
      <c r="V64" s="1"/>
      <c r="W64" s="1"/>
      <c r="X64" s="1"/>
      <c r="Y64" s="1"/>
      <c r="Z64" s="1"/>
    </row>
    <row r="65" spans="1:26" ht="15" customHeight="1" x14ac:dyDescent="0.25">
      <c r="A65" s="4"/>
      <c r="B65" s="143" t="s">
        <v>16</v>
      </c>
      <c r="C65" s="144"/>
      <c r="D65" s="144"/>
      <c r="E65" s="144"/>
      <c r="F65" s="14">
        <v>0.2</v>
      </c>
      <c r="G65" s="11">
        <f>G64*F65</f>
        <v>407091.27</v>
      </c>
      <c r="H65" s="1"/>
      <c r="I65" s="143" t="s">
        <v>16</v>
      </c>
      <c r="J65" s="144"/>
      <c r="K65" s="144"/>
      <c r="L65" s="144"/>
      <c r="M65" s="144"/>
      <c r="N65" s="144"/>
      <c r="O65" s="144"/>
      <c r="P65" s="14">
        <v>0.2</v>
      </c>
      <c r="Q65" s="11">
        <f>Q64*P65</f>
        <v>0</v>
      </c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thickBot="1" x14ac:dyDescent="0.3">
      <c r="A66" s="4"/>
      <c r="B66" s="136" t="s">
        <v>7</v>
      </c>
      <c r="C66" s="137"/>
      <c r="D66" s="137"/>
      <c r="E66" s="137"/>
      <c r="F66" s="138"/>
      <c r="G66" s="12">
        <f>G64+G65</f>
        <v>2442547.62</v>
      </c>
      <c r="H66" s="1"/>
      <c r="I66" s="136" t="s">
        <v>7</v>
      </c>
      <c r="J66" s="137"/>
      <c r="K66" s="137"/>
      <c r="L66" s="137"/>
      <c r="M66" s="137"/>
      <c r="N66" s="137"/>
      <c r="O66" s="137"/>
      <c r="P66" s="138"/>
      <c r="Q66" s="12">
        <f>Q64+Q65</f>
        <v>0</v>
      </c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Z67" s="1"/>
    </row>
    <row r="69" spans="1:26" ht="74.25" customHeight="1" x14ac:dyDescent="0.25">
      <c r="J69" s="155" t="s">
        <v>75</v>
      </c>
      <c r="K69" s="155"/>
    </row>
    <row r="70" spans="1:26" x14ac:dyDescent="0.25">
      <c r="G70" s="110"/>
    </row>
  </sheetData>
  <mergeCells count="26">
    <mergeCell ref="B1:R1"/>
    <mergeCell ref="I3:Q3"/>
    <mergeCell ref="I4:L4"/>
    <mergeCell ref="J69:K69"/>
    <mergeCell ref="I64:P64"/>
    <mergeCell ref="B3:E3"/>
    <mergeCell ref="B64:F64"/>
    <mergeCell ref="B66:F66"/>
    <mergeCell ref="B4:G4"/>
    <mergeCell ref="B7:G7"/>
    <mergeCell ref="I66:P66"/>
    <mergeCell ref="B65:E65"/>
    <mergeCell ref="I65:O65"/>
    <mergeCell ref="A9:O9"/>
    <mergeCell ref="A19:Q19"/>
    <mergeCell ref="B18:C18"/>
    <mergeCell ref="B63:C63"/>
    <mergeCell ref="B45:C45"/>
    <mergeCell ref="A46:Q46"/>
    <mergeCell ref="A58:Q58"/>
    <mergeCell ref="B57:C57"/>
    <mergeCell ref="B37:C37"/>
    <mergeCell ref="I7:Q7"/>
    <mergeCell ref="A25:Q25"/>
    <mergeCell ref="A38:Q38"/>
    <mergeCell ref="B24:C24"/>
  </mergeCells>
  <pageMargins left="0" right="0" top="0" bottom="0" header="0" footer="0"/>
  <pageSetup paperSize="9" scale="70" orientation="landscape" r:id="rId1"/>
  <ignoredErrors>
    <ignoredError sqref="M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cp:lastPrinted>2018-11-07T05:29:01Z</cp:lastPrinted>
  <dcterms:created xsi:type="dcterms:W3CDTF">2018-05-22T01:14:50Z</dcterms:created>
  <dcterms:modified xsi:type="dcterms:W3CDTF">2019-10-03T06:27:29Z</dcterms:modified>
</cp:coreProperties>
</file>