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natova_ta\Desktop\закупки 2019\11207\"/>
    </mc:Choice>
  </mc:AlternateContent>
  <bookViews>
    <workbookView xWindow="240" yWindow="45" windowWidth="13395" windowHeight="9780"/>
  </bookViews>
  <sheets>
    <sheet name="1" sheetId="1" r:id="rId1"/>
  </sheets>
  <definedNames>
    <definedName name="_xlnm.Print_Area" localSheetId="0">'1'!$A$1:$H$36</definedName>
  </definedNames>
  <calcPr calcId="162913"/>
</workbook>
</file>

<file path=xl/calcChain.xml><?xml version="1.0" encoding="utf-8"?>
<calcChain xmlns="http://schemas.openxmlformats.org/spreadsheetml/2006/main">
  <c r="H18" i="1" l="1"/>
  <c r="H15" i="1"/>
  <c r="H14" i="1"/>
  <c r="H11" i="1"/>
  <c r="G11" i="1"/>
  <c r="H10" i="1"/>
  <c r="G10" i="1"/>
  <c r="H9" i="1"/>
  <c r="G9" i="1"/>
  <c r="H8" i="1"/>
  <c r="G8" i="1"/>
  <c r="H12" i="1" l="1"/>
  <c r="G12" i="1"/>
  <c r="K9" i="1" l="1"/>
  <c r="K8" i="1"/>
  <c r="H16" i="1" l="1"/>
  <c r="H17" i="1" s="1"/>
  <c r="H19" i="1" s="1"/>
</calcChain>
</file>

<file path=xl/sharedStrings.xml><?xml version="1.0" encoding="utf-8"?>
<sst xmlns="http://schemas.openxmlformats.org/spreadsheetml/2006/main" count="51" uniqueCount="47">
  <si>
    <t>№п/п</t>
  </si>
  <si>
    <t xml:space="preserve">наименование и состав работ </t>
  </si>
  <si>
    <t>шт.</t>
  </si>
  <si>
    <t xml:space="preserve">шт.                  км. </t>
  </si>
  <si>
    <t>Оформление межевого плана</t>
  </si>
  <si>
    <t>табл. 16</t>
  </si>
  <si>
    <t>табл. 1</t>
  </si>
  <si>
    <t>табл. 4а</t>
  </si>
  <si>
    <t>табл. 13</t>
  </si>
  <si>
    <t xml:space="preserve">Прочие расходы </t>
  </si>
  <si>
    <t>Итого:</t>
  </si>
  <si>
    <t>%</t>
  </si>
  <si>
    <t xml:space="preserve">Внешний транспорт </t>
  </si>
  <si>
    <t xml:space="preserve">Внутренний транспорт </t>
  </si>
  <si>
    <t xml:space="preserve">Итого: </t>
  </si>
  <si>
    <t>Вынос границ земельных участков</t>
  </si>
  <si>
    <t>точек</t>
  </si>
  <si>
    <t xml:space="preserve">Смета </t>
  </si>
  <si>
    <t>Примечание:</t>
  </si>
  <si>
    <t>а</t>
  </si>
  <si>
    <t>б</t>
  </si>
  <si>
    <t>СБЦ 2004г. Таб.49 §2</t>
  </si>
  <si>
    <t>№ табл. и пунктов Методики</t>
  </si>
  <si>
    <t xml:space="preserve">Ед. изм. </t>
  </si>
  <si>
    <t>Кол-во</t>
  </si>
  <si>
    <t>Расчет</t>
  </si>
  <si>
    <t xml:space="preserve">Всего трудоемкость </t>
  </si>
  <si>
    <t xml:space="preserve">Итого </t>
  </si>
  <si>
    <t xml:space="preserve">Стоимость (руб.) </t>
  </si>
  <si>
    <t>Вычерчивание графической части межевого плана                                               а) кол-во листов ф. А4</t>
  </si>
  <si>
    <t>СБЦ 2004г. Таб.4 §5</t>
  </si>
  <si>
    <t>на оформление документов на использование земель или земельных участков под объектами строительства, возводимых в рамках технологического присоединения для нужд филиала «Амурские ЭС»</t>
  </si>
  <si>
    <t>Рассчитана на основании Приказа Минэкономразвития России от 18 января 2012 г. №14</t>
  </si>
  <si>
    <t>СБЦ 2004г. Таб.5 §3</t>
  </si>
  <si>
    <t>330 руб. 00 коп. - цена нормативного чел.часа</t>
  </si>
  <si>
    <t>Объект:  В административном отношении объекты расположены на территории СП "Центральные ЭС" филиала АО "ДРСК" "Амурские ЭС"</t>
  </si>
  <si>
    <t>Подготовительные работы                         Ка=1+0,40*(86-1)=35                          Кб=1+0,60*(172-1)=103,6</t>
  </si>
  <si>
    <t>ЗУ-86   Док. - 172</t>
  </si>
  <si>
    <t>5,6*35+1,6*103,6</t>
  </si>
  <si>
    <t>Составление разбивочного чертежа                                    (32,74 км )</t>
  </si>
  <si>
    <t>2,4*86+1,2*32,74</t>
  </si>
  <si>
    <t>4+1,6*172</t>
  </si>
  <si>
    <t>ЗУ-43</t>
  </si>
  <si>
    <t>8*43</t>
  </si>
  <si>
    <t>406114,50*0,14</t>
  </si>
  <si>
    <t>406114,50*0,1375</t>
  </si>
  <si>
    <t>345*1230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</si>
</sst>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Fill="1"/>
    <xf numFmtId="0" fontId="3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64" fontId="4" fillId="0" borderId="1" xfId="1" applyFont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2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horizontal="left"/>
    </xf>
    <xf numFmtId="0" fontId="6" fillId="0" borderId="0" xfId="0" applyFont="1"/>
    <xf numFmtId="4" fontId="4" fillId="0" borderId="1" xfId="0" applyNumberFormat="1" applyFont="1" applyBorder="1" applyAlignment="1">
      <alignment vertical="center"/>
    </xf>
    <xf numFmtId="0" fontId="5" fillId="2" borderId="0" xfId="0" applyFont="1" applyFill="1"/>
    <xf numFmtId="0" fontId="4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topLeftCell="A19" zoomScale="85" zoomScaleNormal="100" zoomScaleSheetLayoutView="85" workbookViewId="0">
      <selection activeCell="A27" sqref="A27:F29"/>
    </sheetView>
  </sheetViews>
  <sheetFormatPr defaultRowHeight="15" x14ac:dyDescent="0.25"/>
  <cols>
    <col min="1" max="1" width="7" style="2" customWidth="1"/>
    <col min="2" max="2" width="48.42578125" style="2" customWidth="1"/>
    <col min="3" max="3" width="13" style="2" customWidth="1"/>
    <col min="4" max="4" width="10.5703125" style="2" customWidth="1"/>
    <col min="5" max="5" width="13.7109375" style="2" customWidth="1"/>
    <col min="6" max="6" width="22.140625" style="2" customWidth="1"/>
    <col min="7" max="7" width="16.7109375" style="2" customWidth="1"/>
    <col min="8" max="8" width="17" style="2" customWidth="1"/>
    <col min="9" max="9" width="9.140625" style="1" hidden="1" customWidth="1"/>
    <col min="10" max="11" width="9.140625" style="2" hidden="1" customWidth="1"/>
    <col min="12" max="12" width="0" style="2" hidden="1" customWidth="1"/>
    <col min="13" max="16384" width="9.140625" style="2"/>
  </cols>
  <sheetData>
    <row r="1" spans="1:15" ht="18.75" x14ac:dyDescent="0.25">
      <c r="A1" s="32" t="s">
        <v>17</v>
      </c>
      <c r="B1" s="32"/>
      <c r="C1" s="32"/>
      <c r="D1" s="32"/>
      <c r="E1" s="32"/>
      <c r="F1" s="32"/>
      <c r="G1" s="32"/>
      <c r="H1" s="32"/>
    </row>
    <row r="2" spans="1:15" ht="15" customHeight="1" x14ac:dyDescent="0.25">
      <c r="A2" s="32" t="s">
        <v>31</v>
      </c>
      <c r="B2" s="32"/>
      <c r="C2" s="32"/>
      <c r="D2" s="32"/>
      <c r="E2" s="32"/>
      <c r="F2" s="32"/>
      <c r="G2" s="32"/>
      <c r="H2" s="32"/>
    </row>
    <row r="3" spans="1:15" ht="29.25" customHeight="1" x14ac:dyDescent="0.25">
      <c r="A3" s="32"/>
      <c r="B3" s="32"/>
      <c r="C3" s="32"/>
      <c r="D3" s="32"/>
      <c r="E3" s="32"/>
      <c r="F3" s="32"/>
      <c r="G3" s="32"/>
      <c r="H3" s="32"/>
    </row>
    <row r="4" spans="1:15" ht="18.75" x14ac:dyDescent="0.3">
      <c r="A4" s="3"/>
      <c r="B4" s="3"/>
      <c r="C4" s="3"/>
      <c r="D4" s="3"/>
      <c r="E4" s="3"/>
      <c r="F4" s="3"/>
      <c r="G4" s="3"/>
      <c r="H4" s="3"/>
    </row>
    <row r="5" spans="1:15" ht="66" customHeight="1" x14ac:dyDescent="0.25">
      <c r="A5" s="32" t="s">
        <v>35</v>
      </c>
      <c r="B5" s="32"/>
      <c r="C5" s="32"/>
      <c r="D5" s="32"/>
      <c r="E5" s="32"/>
      <c r="F5" s="32"/>
      <c r="G5" s="32"/>
      <c r="H5" s="32"/>
    </row>
    <row r="6" spans="1:15" ht="18.75" x14ac:dyDescent="0.3">
      <c r="A6" s="4"/>
      <c r="B6" s="4"/>
      <c r="C6" s="4"/>
      <c r="D6" s="4"/>
      <c r="E6" s="4"/>
      <c r="F6" s="4"/>
      <c r="G6" s="4"/>
      <c r="H6" s="4"/>
    </row>
    <row r="7" spans="1:15" ht="57" customHeight="1" x14ac:dyDescent="0.25">
      <c r="A7" s="5" t="s">
        <v>0</v>
      </c>
      <c r="B7" s="5" t="s">
        <v>1</v>
      </c>
      <c r="C7" s="5" t="s">
        <v>24</v>
      </c>
      <c r="D7" s="5" t="s">
        <v>23</v>
      </c>
      <c r="E7" s="6" t="s">
        <v>22</v>
      </c>
      <c r="F7" s="5" t="s">
        <v>25</v>
      </c>
      <c r="G7" s="6" t="s">
        <v>26</v>
      </c>
      <c r="H7" s="6" t="s">
        <v>28</v>
      </c>
    </row>
    <row r="8" spans="1:15" ht="56.25" x14ac:dyDescent="0.25">
      <c r="A8" s="5">
        <v>1</v>
      </c>
      <c r="B8" s="7" t="s">
        <v>36</v>
      </c>
      <c r="C8" s="8" t="s">
        <v>37</v>
      </c>
      <c r="D8" s="8" t="s">
        <v>2</v>
      </c>
      <c r="E8" s="8" t="s">
        <v>6</v>
      </c>
      <c r="F8" s="5" t="s">
        <v>38</v>
      </c>
      <c r="G8" s="9">
        <f>(5.6*35+1.6*103.6)</f>
        <v>361.76</v>
      </c>
      <c r="H8" s="10">
        <f>361.76*M24</f>
        <v>119380.8</v>
      </c>
      <c r="J8" s="11" t="s">
        <v>19</v>
      </c>
      <c r="K8" s="2">
        <f>1+0.4*(35-1)</f>
        <v>14.600000000000001</v>
      </c>
    </row>
    <row r="9" spans="1:15" ht="37.5" x14ac:dyDescent="0.25">
      <c r="A9" s="5">
        <v>2</v>
      </c>
      <c r="B9" s="7" t="s">
        <v>39</v>
      </c>
      <c r="C9" s="8"/>
      <c r="D9" s="8" t="s">
        <v>3</v>
      </c>
      <c r="E9" s="8" t="s">
        <v>7</v>
      </c>
      <c r="F9" s="5" t="s">
        <v>40</v>
      </c>
      <c r="G9" s="29">
        <f>2.4*86+1.2*32.74</f>
        <v>245.68800000000002</v>
      </c>
      <c r="H9" s="10">
        <f>245.69*M24</f>
        <v>81077.7</v>
      </c>
      <c r="J9" s="11" t="s">
        <v>20</v>
      </c>
      <c r="K9" s="2">
        <f>1+0.6*(70-1)</f>
        <v>42.4</v>
      </c>
    </row>
    <row r="10" spans="1:15" ht="56.25" customHeight="1" x14ac:dyDescent="0.3">
      <c r="A10" s="5">
        <v>3</v>
      </c>
      <c r="B10" s="12" t="s">
        <v>29</v>
      </c>
      <c r="C10" s="8" t="s">
        <v>37</v>
      </c>
      <c r="D10" s="13" t="s">
        <v>2</v>
      </c>
      <c r="E10" s="13" t="s">
        <v>8</v>
      </c>
      <c r="F10" s="5" t="s">
        <v>41</v>
      </c>
      <c r="G10" s="26">
        <f>4+(1.6*172)</f>
        <v>279.2</v>
      </c>
      <c r="H10" s="10">
        <f>279.2*M24</f>
        <v>92136</v>
      </c>
    </row>
    <row r="11" spans="1:15" ht="18.75" x14ac:dyDescent="0.3">
      <c r="A11" s="5">
        <v>4</v>
      </c>
      <c r="B11" s="12" t="s">
        <v>4</v>
      </c>
      <c r="C11" s="8" t="s">
        <v>42</v>
      </c>
      <c r="D11" s="13" t="s">
        <v>2</v>
      </c>
      <c r="E11" s="13" t="s">
        <v>5</v>
      </c>
      <c r="F11" s="5" t="s">
        <v>43</v>
      </c>
      <c r="G11" s="29">
        <f>8*43</f>
        <v>344</v>
      </c>
      <c r="H11" s="10">
        <f>344*M24</f>
        <v>113520</v>
      </c>
    </row>
    <row r="12" spans="1:15" ht="18.75" x14ac:dyDescent="0.3">
      <c r="A12" s="5"/>
      <c r="B12" s="14" t="s">
        <v>10</v>
      </c>
      <c r="C12" s="8"/>
      <c r="D12" s="13"/>
      <c r="E12" s="13"/>
      <c r="F12" s="5"/>
      <c r="G12" s="30">
        <f>SUM(G8:G11)</f>
        <v>1230.6479999999999</v>
      </c>
      <c r="H12" s="15">
        <f>SUM(H8:H11)</f>
        <v>406114.5</v>
      </c>
    </row>
    <row r="13" spans="1:15" ht="18.75" x14ac:dyDescent="0.3">
      <c r="A13" s="5"/>
      <c r="B13" s="14" t="s">
        <v>9</v>
      </c>
      <c r="C13" s="13"/>
      <c r="D13" s="13"/>
      <c r="E13" s="13"/>
      <c r="F13" s="5"/>
      <c r="G13" s="9"/>
      <c r="H13" s="10"/>
    </row>
    <row r="14" spans="1:15" ht="39" customHeight="1" x14ac:dyDescent="0.25">
      <c r="A14" s="5">
        <v>6</v>
      </c>
      <c r="B14" s="16" t="s">
        <v>12</v>
      </c>
      <c r="C14" s="13">
        <v>14</v>
      </c>
      <c r="D14" s="13" t="s">
        <v>11</v>
      </c>
      <c r="E14" s="8" t="s">
        <v>33</v>
      </c>
      <c r="F14" s="5" t="s">
        <v>44</v>
      </c>
      <c r="G14" s="9"/>
      <c r="H14" s="10">
        <f>406114.5*0.14</f>
        <v>56856.030000000006</v>
      </c>
      <c r="O14" s="25"/>
    </row>
    <row r="15" spans="1:15" ht="39" customHeight="1" x14ac:dyDescent="0.25">
      <c r="A15" s="5">
        <v>7</v>
      </c>
      <c r="B15" s="16" t="s">
        <v>13</v>
      </c>
      <c r="C15" s="17">
        <v>13.75</v>
      </c>
      <c r="D15" s="13" t="s">
        <v>11</v>
      </c>
      <c r="E15" s="8" t="s">
        <v>30</v>
      </c>
      <c r="F15" s="5" t="s">
        <v>45</v>
      </c>
      <c r="G15" s="9"/>
      <c r="H15" s="10">
        <f>406114.5*0.1375</f>
        <v>55840.743750000001</v>
      </c>
    </row>
    <row r="16" spans="1:15" ht="18.75" x14ac:dyDescent="0.3">
      <c r="A16" s="5"/>
      <c r="B16" s="18" t="s">
        <v>14</v>
      </c>
      <c r="C16" s="13"/>
      <c r="D16" s="13"/>
      <c r="E16" s="13"/>
      <c r="F16" s="5"/>
      <c r="G16" s="9"/>
      <c r="H16" s="15">
        <f>SUM(H14:H15)</f>
        <v>112696.77375000001</v>
      </c>
    </row>
    <row r="17" spans="1:13" ht="18.75" x14ac:dyDescent="0.3">
      <c r="A17" s="5"/>
      <c r="B17" s="19"/>
      <c r="C17" s="20"/>
      <c r="D17" s="20"/>
      <c r="E17" s="20"/>
      <c r="F17" s="21" t="s">
        <v>27</v>
      </c>
      <c r="G17" s="19"/>
      <c r="H17" s="15">
        <f>H12+H16</f>
        <v>518811.27374999999</v>
      </c>
    </row>
    <row r="18" spans="1:13" ht="56.25" x14ac:dyDescent="0.25">
      <c r="A18" s="5">
        <v>8</v>
      </c>
      <c r="B18" s="9" t="s">
        <v>15</v>
      </c>
      <c r="C18" s="13">
        <v>345</v>
      </c>
      <c r="D18" s="13" t="s">
        <v>16</v>
      </c>
      <c r="E18" s="8" t="s">
        <v>21</v>
      </c>
      <c r="F18" s="36" t="s">
        <v>46</v>
      </c>
      <c r="G18" s="37"/>
      <c r="H18" s="10">
        <f>345*1230</f>
        <v>424350</v>
      </c>
    </row>
    <row r="19" spans="1:13" ht="18.75" x14ac:dyDescent="0.3">
      <c r="A19" s="22"/>
      <c r="B19" s="19"/>
      <c r="C19" s="19"/>
      <c r="D19" s="19"/>
      <c r="E19" s="19"/>
      <c r="F19" s="19"/>
      <c r="G19" s="19"/>
      <c r="H19" s="15">
        <f>SUM(H18)+H17</f>
        <v>943161.27374999993</v>
      </c>
    </row>
    <row r="20" spans="1:13" s="1" customFormat="1" ht="18.75" x14ac:dyDescent="0.3">
      <c r="A20" s="23"/>
      <c r="B20" s="23"/>
      <c r="C20" s="23"/>
      <c r="D20" s="23"/>
      <c r="E20" s="23"/>
      <c r="F20" s="23"/>
      <c r="G20" s="23"/>
      <c r="H20" s="23"/>
    </row>
    <row r="21" spans="1:13" s="1" customFormat="1" ht="18.75" x14ac:dyDescent="0.3">
      <c r="A21" s="23"/>
      <c r="B21" s="4" t="s">
        <v>18</v>
      </c>
      <c r="C21" s="4"/>
      <c r="D21" s="4"/>
      <c r="E21" s="4"/>
      <c r="F21" s="4"/>
      <c r="G21" s="23"/>
      <c r="H21" s="23"/>
    </row>
    <row r="22" spans="1:13" s="1" customFormat="1" ht="18.75" x14ac:dyDescent="0.3">
      <c r="A22" s="23"/>
      <c r="B22" s="34" t="s">
        <v>34</v>
      </c>
      <c r="C22" s="34"/>
      <c r="D22" s="34"/>
      <c r="E22" s="34"/>
      <c r="F22" s="34"/>
      <c r="G22" s="23"/>
      <c r="H22" s="27">
        <v>500</v>
      </c>
    </row>
    <row r="23" spans="1:13" ht="18.75" x14ac:dyDescent="0.3">
      <c r="A23" s="4"/>
      <c r="B23" s="35" t="s">
        <v>32</v>
      </c>
      <c r="C23" s="35"/>
      <c r="D23" s="35"/>
      <c r="E23" s="35"/>
      <c r="F23" s="35"/>
      <c r="G23" s="4"/>
      <c r="H23" s="4"/>
    </row>
    <row r="24" spans="1:13" ht="18.75" x14ac:dyDescent="0.3">
      <c r="A24" s="4"/>
      <c r="B24" s="24"/>
      <c r="C24" s="24"/>
      <c r="D24" s="24"/>
      <c r="E24" s="24"/>
      <c r="F24" s="24"/>
      <c r="G24" s="4"/>
      <c r="H24" s="4"/>
      <c r="M24" s="31">
        <v>330</v>
      </c>
    </row>
    <row r="25" spans="1:13" ht="18.75" x14ac:dyDescent="0.3">
      <c r="A25" s="4"/>
      <c r="B25" s="24"/>
      <c r="C25" s="24"/>
      <c r="D25" s="24"/>
      <c r="E25" s="24"/>
      <c r="F25" s="24"/>
      <c r="G25" s="4"/>
      <c r="H25" s="4"/>
    </row>
    <row r="26" spans="1:13" ht="18.75" x14ac:dyDescent="0.3">
      <c r="A26" s="4"/>
      <c r="B26" s="4"/>
      <c r="C26" s="4"/>
      <c r="D26" s="4"/>
      <c r="E26" s="4"/>
      <c r="F26" s="4"/>
      <c r="G26" s="4"/>
      <c r="H26" s="4"/>
    </row>
    <row r="27" spans="1:13" ht="18.75" x14ac:dyDescent="0.3">
      <c r="A27" s="4"/>
      <c r="B27" s="4"/>
      <c r="C27" s="33"/>
      <c r="D27" s="33"/>
      <c r="E27" s="33"/>
      <c r="F27" s="4"/>
      <c r="G27" s="4"/>
      <c r="H27" s="4"/>
    </row>
    <row r="28" spans="1:13" ht="18.75" x14ac:dyDescent="0.3">
      <c r="A28" s="4"/>
      <c r="B28" s="4"/>
      <c r="C28" s="28"/>
      <c r="D28" s="28"/>
      <c r="E28" s="28"/>
      <c r="F28" s="4"/>
      <c r="G28" s="4"/>
      <c r="H28" s="4"/>
    </row>
    <row r="29" spans="1:13" ht="18.75" x14ac:dyDescent="0.3">
      <c r="A29" s="4"/>
      <c r="B29" s="4"/>
      <c r="C29" s="33"/>
      <c r="D29" s="33"/>
      <c r="E29" s="33"/>
      <c r="F29" s="4"/>
      <c r="G29" s="4"/>
      <c r="H29" s="4"/>
    </row>
    <row r="30" spans="1:13" ht="18.75" x14ac:dyDescent="0.3">
      <c r="A30" s="4"/>
      <c r="B30" s="4"/>
      <c r="C30" s="4"/>
      <c r="D30" s="4"/>
      <c r="E30" s="4"/>
      <c r="F30" s="4"/>
      <c r="G30" s="4"/>
      <c r="H30" s="4"/>
    </row>
  </sheetData>
  <mergeCells count="8">
    <mergeCell ref="A1:H1"/>
    <mergeCell ref="A2:H3"/>
    <mergeCell ref="A5:H5"/>
    <mergeCell ref="C27:E27"/>
    <mergeCell ref="C29:E29"/>
    <mergeCell ref="B22:F22"/>
    <mergeCell ref="B23:F23"/>
    <mergeCell ref="F18:G18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Пауль Евгения Викторовна</dc:creator>
  <cp:lastModifiedBy>Игнатова Татьяна Анатольевна</cp:lastModifiedBy>
  <cp:lastPrinted>2018-11-08T06:01:24Z</cp:lastPrinted>
  <dcterms:created xsi:type="dcterms:W3CDTF">2016-07-15T05:22:56Z</dcterms:created>
  <dcterms:modified xsi:type="dcterms:W3CDTF">2019-08-02T01:30:04Z</dcterms:modified>
</cp:coreProperties>
</file>