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sun_no\Desktop\Новая папка (2)\Модернизация ПС 110\"/>
    </mc:Choice>
  </mc:AlternateContent>
  <bookViews>
    <workbookView xWindow="0" yWindow="0" windowWidth="28800" windowHeight="11730"/>
  </bookViews>
  <sheets>
    <sheet name="Сводный сметный расчет" sheetId="2" r:id="rId1"/>
  </sheets>
  <definedNames>
    <definedName name="_xlnm.Print_Titles" localSheetId="0">'Сводный сметный расчет'!$26:$26</definedName>
  </definedNames>
  <calcPr calcId="162913" refMode="R1C1"/>
</workbook>
</file>

<file path=xl/calcChain.xml><?xml version="1.0" encoding="utf-8"?>
<calcChain xmlns="http://schemas.openxmlformats.org/spreadsheetml/2006/main">
  <c r="E34" i="2" l="1"/>
  <c r="F34" i="2"/>
  <c r="G34" i="2"/>
  <c r="D34" i="2"/>
  <c r="D36" i="2" s="1"/>
  <c r="D39" i="2" s="1"/>
  <c r="H32" i="2"/>
  <c r="H31" i="2"/>
  <c r="H29" i="2"/>
  <c r="H27" i="2"/>
  <c r="H23" i="2"/>
  <c r="H21" i="2"/>
  <c r="H20" i="2"/>
  <c r="H34" i="2" l="1"/>
  <c r="D41" i="2"/>
  <c r="G38" i="2" l="1"/>
  <c r="F37" i="2"/>
  <c r="E36" i="2"/>
  <c r="E39" i="2" l="1"/>
  <c r="F39" i="2"/>
  <c r="F40" i="2" s="1"/>
  <c r="H38" i="2"/>
  <c r="G39" i="2"/>
  <c r="G40" i="2"/>
  <c r="G41" i="2" s="1"/>
  <c r="H36" i="2"/>
  <c r="H37" i="2"/>
  <c r="F41" i="2" l="1"/>
  <c r="F42" i="2"/>
  <c r="H39" i="2"/>
  <c r="E40" i="2"/>
  <c r="G42" i="2"/>
  <c r="E41" i="2" l="1"/>
  <c r="H41" i="2" s="1"/>
  <c r="E42" i="2"/>
  <c r="H40" i="2"/>
  <c r="D42" i="2"/>
  <c r="H42" i="2" s="1"/>
</calcChain>
</file>

<file path=xl/sharedStrings.xml><?xml version="1.0" encoding="utf-8"?>
<sst xmlns="http://schemas.openxmlformats.org/spreadsheetml/2006/main" count="46" uniqueCount="46">
  <si>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</si>
  <si>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</si>
  <si>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</si>
  <si>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</si>
  <si>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</si>
  <si>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</si>
  <si>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</si>
  <si>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</si>
  <si>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</si>
  <si>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</si>
  <si>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</si>
  <si>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</si>
  <si>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</si>
  <si>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</si>
  <si>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8. Временные здания и сооружения</t>
  </si>
  <si>
    <t>Итого по Главам 1-8</t>
  </si>
  <si>
    <t>Глава 9. Прочие работы и затраты</t>
  </si>
  <si>
    <t>ЛС02-01-01 р 4</t>
  </si>
  <si>
    <t>Пусконаладочные работы 7% от оборудования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</si>
  <si>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</si>
  <si>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</si>
  <si>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</si>
  <si>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</si>
  <si>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</si>
  <si>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</si>
  <si>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- 1,5%</t>
  </si>
  <si>
    <t>Итого "Непредвиденные затраты"</t>
  </si>
  <si>
    <t>Налоги и обязательные платежи</t>
  </si>
  <si>
    <t>Итого по сводному расчету</t>
  </si>
  <si>
    <t>Составлена в ценах по состоянию на 2019г</t>
  </si>
  <si>
    <t xml:space="preserve">Индекс изменения сметной стоимости СМР на 1 квартал 2018г к уровню базы 2001г (Приложение к письму Минстроя и ЖКХ  РФ  от 04.04.2018г. №13606-ХМ/09)
</t>
  </si>
  <si>
    <t>СМР  12,25*0,93=11,39 для ПС Лебединный</t>
  </si>
  <si>
    <t>Оборудование 4,43</t>
  </si>
  <si>
    <t>Всего в текущих ценах</t>
  </si>
  <si>
    <t>Дефлятор на 2019 год 4,4%</t>
  </si>
  <si>
    <t>Всего по сводному расчету</t>
  </si>
  <si>
    <t>Пусконаладочные работы 24,17</t>
  </si>
  <si>
    <t>УТВЕРЖДАЮ</t>
  </si>
  <si>
    <t>И.о. Зам. директора по РиИ</t>
  </si>
  <si>
    <t>Г.Ю. Иванина</t>
  </si>
  <si>
    <t>Модернизация ПС 110/35/6 кВ Обогатительная фабрика, установка шкафа защит, замена устройств РЗА и ПА   на микропроцессорные устройства РЗА и ПА АЧР</t>
  </si>
  <si>
    <t>Составил: ___________________________</t>
  </si>
  <si>
    <t>(должность, подпись, расшифровка)</t>
  </si>
  <si>
    <t>НДС   20%</t>
  </si>
  <si>
    <t>ЛСР №1</t>
  </si>
  <si>
    <t xml:space="preserve">ПС 110 кВ Фабрика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</si>
</sst>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5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49" fontId="3" fillId="0" borderId="0" xfId="0" applyNumberFormat="1" applyFont="1" applyBorder="1" applyAlignment="1">
      <alignment horizontal="right" vertical="top" wrapText="1"/>
    </xf>
    <xf numFmtId="4" fontId="3" fillId="0" borderId="0" xfId="0" applyNumberFormat="1" applyFont="1" applyBorder="1" applyAlignment="1">
      <alignment horizontal="right" vertical="top" wrapText="1"/>
    </xf>
    <xf numFmtId="165" fontId="2" fillId="0" borderId="0" xfId="0" applyNumberFormat="1" applyFont="1" applyAlignment="1">
      <alignment horizontal="right" vertical="top"/>
    </xf>
    <xf numFmtId="0" fontId="2" fillId="2" borderId="0" xfId="0" applyFont="1" applyFill="1"/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9" fillId="0" borderId="0" xfId="2" applyNumberFormat="1" applyFont="1" applyAlignment="1">
      <alignment horizontal="center" vertical="top" wrapText="1"/>
    </xf>
    <xf numFmtId="0" fontId="4" fillId="0" borderId="0" xfId="2" applyNumberFormat="1" applyFont="1" applyAlignment="1">
      <alignment horizontal="center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4" xfId="0" applyNumberFormat="1" applyFont="1" applyBorder="1" applyAlignment="1">
      <alignment horizontal="right" vertical="top" wrapText="1"/>
    </xf>
    <xf numFmtId="49" fontId="3" fillId="0" borderId="5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right" vertical="top"/>
    </xf>
    <xf numFmtId="0" fontId="3" fillId="0" borderId="4" xfId="0" applyFont="1" applyBorder="1" applyAlignment="1">
      <alignment horizontal="right" vertical="top"/>
    </xf>
    <xf numFmtId="0" fontId="3" fillId="0" borderId="5" xfId="0" applyFont="1" applyBorder="1" applyAlignment="1">
      <alignment horizontal="right" vertical="top"/>
    </xf>
    <xf numFmtId="0" fontId="3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9" fontId="2" fillId="0" borderId="3" xfId="0" applyNumberFormat="1" applyFont="1" applyBorder="1" applyAlignment="1">
      <alignment horizontal="right" vertical="top" wrapText="1"/>
    </xf>
    <xf numFmtId="9" fontId="2" fillId="0" borderId="4" xfId="0" applyNumberFormat="1" applyFont="1" applyBorder="1" applyAlignment="1">
      <alignment horizontal="right" vertical="top" wrapText="1"/>
    </xf>
    <xf numFmtId="9" fontId="2" fillId="0" borderId="5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3" xfId="1"/>
    <cellStyle name="Обычный 3 2 2 3" xfId="3"/>
    <cellStyle name="Обычный 6 2" xfId="6"/>
    <cellStyle name="Обычный 7" xfId="5"/>
    <cellStyle name="Финансовый 4 7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M49"/>
  <sheetViews>
    <sheetView showGridLines="0" tabSelected="1" workbookViewId="0">
      <selection activeCell="N6" sqref="N6"/>
    </sheetView>
  </sheetViews>
  <sheetFormatPr defaultRowHeight="12.75" x14ac:dyDescent="0.2"/>
  <cols>
    <col min="1" max="1" width="5" style="1" customWidth="1"/>
    <col min="2" max="2" width="19.28515625" style="2" customWidth="1"/>
    <col min="3" max="3" width="51.28515625" style="2" customWidth="1"/>
    <col min="4" max="4" width="13.140625" style="6" customWidth="1"/>
    <col min="5" max="5" width="13" style="6" customWidth="1"/>
    <col min="6" max="6" width="13.42578125" style="6" customWidth="1"/>
    <col min="7" max="7" width="12.5703125" style="6" customWidth="1"/>
    <col min="8" max="8" width="13.85546875" style="6" customWidth="1"/>
    <col min="9" max="16384" width="9.140625" style="5"/>
  </cols>
  <sheetData>
    <row r="1" spans="1:8" x14ac:dyDescent="0.2">
      <c r="D1" s="3"/>
      <c r="E1" s="3"/>
      <c r="F1" s="3"/>
      <c r="G1" s="3"/>
      <c r="H1" s="4" t="s">
        <v>5</v>
      </c>
    </row>
    <row r="2" spans="1:8" s="26" customFormat="1" x14ac:dyDescent="0.2">
      <c r="A2" s="22"/>
      <c r="B2" s="23"/>
      <c r="C2" s="23"/>
      <c r="D2" s="23"/>
      <c r="E2" s="24"/>
      <c r="F2" s="24"/>
      <c r="G2" s="24"/>
      <c r="H2" s="25" t="s">
        <v>37</v>
      </c>
    </row>
    <row r="3" spans="1:8" s="26" customFormat="1" x14ac:dyDescent="0.2">
      <c r="A3" s="22"/>
      <c r="B3" s="23"/>
      <c r="C3" s="23"/>
      <c r="D3" s="23"/>
      <c r="E3" s="24"/>
      <c r="F3" s="24"/>
      <c r="G3" s="24"/>
      <c r="H3" s="27" t="s">
        <v>38</v>
      </c>
    </row>
    <row r="4" spans="1:8" s="26" customFormat="1" x14ac:dyDescent="0.2">
      <c r="A4" s="22"/>
      <c r="B4" s="23"/>
      <c r="C4" s="23"/>
      <c r="D4" s="23"/>
      <c r="E4" s="28"/>
      <c r="F4" s="24"/>
      <c r="G4" s="24"/>
      <c r="H4" s="25" t="s">
        <v>39</v>
      </c>
    </row>
    <row r="5" spans="1:8" s="26" customFormat="1" x14ac:dyDescent="0.2">
      <c r="A5" s="22"/>
      <c r="B5" s="23"/>
      <c r="C5" s="23"/>
      <c r="D5" s="23"/>
      <c r="E5" s="28"/>
      <c r="F5" s="24"/>
      <c r="G5" s="24"/>
      <c r="H5" s="25"/>
    </row>
    <row r="6" spans="1:8" x14ac:dyDescent="0.2">
      <c r="D6" s="7" t="s">
        <v>6</v>
      </c>
      <c r="F6" s="3"/>
      <c r="G6" s="3"/>
      <c r="H6" s="3"/>
    </row>
    <row r="7" spans="1:8" x14ac:dyDescent="0.2">
      <c r="D7" s="8"/>
      <c r="F7" s="3"/>
      <c r="G7" s="3"/>
      <c r="H7" s="3"/>
    </row>
    <row r="8" spans="1:8" ht="26.25" customHeight="1" x14ac:dyDescent="0.2">
      <c r="C8" s="56" t="s">
        <v>40</v>
      </c>
      <c r="D8" s="56"/>
      <c r="E8" s="56"/>
      <c r="F8" s="56"/>
      <c r="G8" s="56"/>
      <c r="H8" s="3"/>
    </row>
    <row r="9" spans="1:8" x14ac:dyDescent="0.2">
      <c r="D9" s="9" t="s">
        <v>0</v>
      </c>
      <c r="F9" s="3"/>
      <c r="G9" s="3"/>
      <c r="H9" s="3"/>
    </row>
    <row r="10" spans="1:8" x14ac:dyDescent="0.2">
      <c r="H10" s="3"/>
    </row>
    <row r="11" spans="1:8" ht="26.25" customHeight="1" x14ac:dyDescent="0.2">
      <c r="B11" s="2" t="s">
        <v>29</v>
      </c>
      <c r="D11" s="8"/>
      <c r="E11" s="3"/>
      <c r="F11" s="3"/>
      <c r="G11" s="3"/>
      <c r="H11" s="3"/>
    </row>
    <row r="12" spans="1:8" x14ac:dyDescent="0.2">
      <c r="D12" s="8"/>
      <c r="E12" s="3"/>
      <c r="F12" s="3"/>
      <c r="G12" s="3"/>
      <c r="H12" s="3"/>
    </row>
    <row r="13" spans="1:8" x14ac:dyDescent="0.2">
      <c r="D13" s="3"/>
      <c r="E13" s="3"/>
      <c r="F13" s="3"/>
      <c r="G13" s="3"/>
      <c r="H13" s="3"/>
    </row>
    <row r="14" spans="1:8" x14ac:dyDescent="0.2">
      <c r="A14" s="57" t="s">
        <v>1</v>
      </c>
      <c r="B14" s="58" t="s">
        <v>7</v>
      </c>
      <c r="C14" s="58" t="s">
        <v>8</v>
      </c>
      <c r="D14" s="59" t="s">
        <v>10</v>
      </c>
      <c r="E14" s="59"/>
      <c r="F14" s="59"/>
      <c r="G14" s="59"/>
      <c r="H14" s="57" t="s">
        <v>11</v>
      </c>
    </row>
    <row r="15" spans="1:8" x14ac:dyDescent="0.2">
      <c r="A15" s="57"/>
      <c r="B15" s="58"/>
      <c r="C15" s="58"/>
      <c r="D15" s="57" t="s">
        <v>9</v>
      </c>
      <c r="E15" s="57" t="s">
        <v>2</v>
      </c>
      <c r="F15" s="57" t="s">
        <v>3</v>
      </c>
      <c r="G15" s="57" t="s">
        <v>4</v>
      </c>
      <c r="H15" s="57"/>
    </row>
    <row r="16" spans="1:8" x14ac:dyDescent="0.2">
      <c r="A16" s="57"/>
      <c r="B16" s="58"/>
      <c r="C16" s="58"/>
      <c r="D16" s="57"/>
      <c r="E16" s="57"/>
      <c r="F16" s="57"/>
      <c r="G16" s="57"/>
      <c r="H16" s="57"/>
    </row>
    <row r="17" spans="1:8" x14ac:dyDescent="0.2">
      <c r="A17" s="57"/>
      <c r="B17" s="58"/>
      <c r="C17" s="58"/>
      <c r="D17" s="57"/>
      <c r="E17" s="57"/>
      <c r="F17" s="57"/>
      <c r="G17" s="57"/>
      <c r="H17" s="57"/>
    </row>
    <row r="18" spans="1:8" x14ac:dyDescent="0.2">
      <c r="A18" s="10">
        <v>1</v>
      </c>
      <c r="B18" s="11">
        <v>2</v>
      </c>
      <c r="C18" s="11">
        <v>3</v>
      </c>
      <c r="D18" s="10">
        <v>4</v>
      </c>
      <c r="E18" s="10">
        <v>5</v>
      </c>
      <c r="F18" s="10">
        <v>6</v>
      </c>
      <c r="G18" s="10">
        <v>7</v>
      </c>
      <c r="H18" s="10">
        <v>8</v>
      </c>
    </row>
    <row r="19" spans="1:8" x14ac:dyDescent="0.2">
      <c r="A19" s="34" t="s">
        <v>12</v>
      </c>
      <c r="B19" s="35"/>
      <c r="C19" s="35"/>
      <c r="D19" s="35"/>
      <c r="E19" s="35"/>
      <c r="F19" s="35"/>
      <c r="G19" s="35"/>
      <c r="H19" s="35"/>
    </row>
    <row r="20" spans="1:8" x14ac:dyDescent="0.2">
      <c r="A20" s="12">
        <v>1</v>
      </c>
      <c r="B20" s="13" t="s">
        <v>44</v>
      </c>
      <c r="C20" s="13" t="s">
        <v>45</v>
      </c>
      <c r="D20" s="14">
        <v>60168</v>
      </c>
      <c r="E20" s="14">
        <v>43408</v>
      </c>
      <c r="F20" s="14">
        <v>419042</v>
      </c>
      <c r="G20" s="15"/>
      <c r="H20" s="14">
        <f>D20+E20+F20+G20</f>
        <v>522618</v>
      </c>
    </row>
    <row r="21" spans="1:8" x14ac:dyDescent="0.2">
      <c r="A21" s="16"/>
      <c r="B21" s="36" t="s">
        <v>13</v>
      </c>
      <c r="C21" s="37"/>
      <c r="D21" s="14">
        <v>60168</v>
      </c>
      <c r="E21" s="14">
        <v>43408</v>
      </c>
      <c r="F21" s="14">
        <v>419042</v>
      </c>
      <c r="G21" s="15"/>
      <c r="H21" s="14">
        <f>D21+E21+F21+G21</f>
        <v>522618</v>
      </c>
    </row>
    <row r="22" spans="1:8" ht="12.75" customHeight="1" x14ac:dyDescent="0.2">
      <c r="A22" s="34" t="s">
        <v>14</v>
      </c>
      <c r="B22" s="35"/>
      <c r="C22" s="35"/>
      <c r="D22" s="35"/>
      <c r="E22" s="35"/>
      <c r="F22" s="35"/>
      <c r="G22" s="35"/>
      <c r="H22" s="35"/>
    </row>
    <row r="23" spans="1:8" x14ac:dyDescent="0.2">
      <c r="A23" s="16"/>
      <c r="B23" s="36" t="s">
        <v>15</v>
      </c>
      <c r="C23" s="37"/>
      <c r="D23" s="14">
        <v>60168</v>
      </c>
      <c r="E23" s="14">
        <v>43408</v>
      </c>
      <c r="F23" s="14">
        <v>419042</v>
      </c>
      <c r="G23" s="15"/>
      <c r="H23" s="14">
        <f>D23+E23+F23+G23</f>
        <v>522618</v>
      </c>
    </row>
    <row r="24" spans="1:8" x14ac:dyDescent="0.2">
      <c r="A24" s="34" t="s">
        <v>16</v>
      </c>
      <c r="B24" s="35"/>
      <c r="C24" s="35"/>
      <c r="D24" s="35"/>
      <c r="E24" s="35"/>
      <c r="F24" s="35"/>
      <c r="G24" s="35"/>
      <c r="H24" s="35"/>
    </row>
    <row r="25" spans="1:8" x14ac:dyDescent="0.2">
      <c r="A25" s="12">
        <v>4</v>
      </c>
      <c r="B25" s="13" t="s">
        <v>17</v>
      </c>
      <c r="C25" s="13" t="s">
        <v>18</v>
      </c>
      <c r="D25" s="15"/>
      <c r="E25" s="15"/>
      <c r="F25" s="15"/>
      <c r="G25" s="14">
        <v>29333</v>
      </c>
      <c r="H25" s="14">
        <v>29333</v>
      </c>
    </row>
    <row r="26" spans="1:8" x14ac:dyDescent="0.2">
      <c r="A26" s="16"/>
      <c r="B26" s="36" t="s">
        <v>19</v>
      </c>
      <c r="C26" s="37"/>
      <c r="D26" s="15"/>
      <c r="E26" s="15"/>
      <c r="F26" s="15"/>
      <c r="G26" s="14">
        <v>29333</v>
      </c>
      <c r="H26" s="14">
        <v>29333</v>
      </c>
    </row>
    <row r="27" spans="1:8" x14ac:dyDescent="0.2">
      <c r="A27" s="16"/>
      <c r="B27" s="36" t="s">
        <v>20</v>
      </c>
      <c r="C27" s="37"/>
      <c r="D27" s="14">
        <v>60168</v>
      </c>
      <c r="E27" s="14">
        <v>43408</v>
      </c>
      <c r="F27" s="14">
        <v>419042</v>
      </c>
      <c r="G27" s="14">
        <v>29333</v>
      </c>
      <c r="H27" s="14">
        <f>D27+E27+F27+G27</f>
        <v>551951</v>
      </c>
    </row>
    <row r="28" spans="1:8" x14ac:dyDescent="0.2">
      <c r="A28" s="34" t="s">
        <v>21</v>
      </c>
      <c r="B28" s="35"/>
      <c r="C28" s="35"/>
      <c r="D28" s="35"/>
      <c r="E28" s="35"/>
      <c r="F28" s="35"/>
      <c r="G28" s="35"/>
      <c r="H28" s="35"/>
    </row>
    <row r="29" spans="1:8" x14ac:dyDescent="0.2">
      <c r="A29" s="16"/>
      <c r="B29" s="36" t="s">
        <v>22</v>
      </c>
      <c r="C29" s="37"/>
      <c r="D29" s="14">
        <v>60168</v>
      </c>
      <c r="E29" s="14">
        <v>43408</v>
      </c>
      <c r="F29" s="14">
        <v>419042</v>
      </c>
      <c r="G29" s="14">
        <v>29333</v>
      </c>
      <c r="H29" s="14">
        <f>D29+E29+F29+G29</f>
        <v>551951</v>
      </c>
    </row>
    <row r="30" spans="1:8" x14ac:dyDescent="0.2">
      <c r="A30" s="34" t="s">
        <v>23</v>
      </c>
      <c r="B30" s="35"/>
      <c r="C30" s="35"/>
      <c r="D30" s="35"/>
      <c r="E30" s="35"/>
      <c r="F30" s="35"/>
      <c r="G30" s="35"/>
      <c r="H30" s="35"/>
    </row>
    <row r="31" spans="1:8" ht="25.5" x14ac:dyDescent="0.2">
      <c r="A31" s="12">
        <v>5</v>
      </c>
      <c r="B31" s="13" t="s">
        <v>24</v>
      </c>
      <c r="C31" s="13" t="s">
        <v>25</v>
      </c>
      <c r="D31" s="14">
        <v>903</v>
      </c>
      <c r="E31" s="14">
        <v>651</v>
      </c>
      <c r="F31" s="14">
        <v>6286</v>
      </c>
      <c r="G31" s="14">
        <v>440</v>
      </c>
      <c r="H31" s="14">
        <f>D31+E31+F31+G31</f>
        <v>8280</v>
      </c>
    </row>
    <row r="32" spans="1:8" x14ac:dyDescent="0.2">
      <c r="A32" s="16"/>
      <c r="B32" s="36" t="s">
        <v>26</v>
      </c>
      <c r="C32" s="37"/>
      <c r="D32" s="14">
        <v>903</v>
      </c>
      <c r="E32" s="14">
        <v>651</v>
      </c>
      <c r="F32" s="14">
        <v>6286</v>
      </c>
      <c r="G32" s="14">
        <v>440</v>
      </c>
      <c r="H32" s="14">
        <f>D32+E32+F32+G32</f>
        <v>8280</v>
      </c>
    </row>
    <row r="33" spans="1:13" x14ac:dyDescent="0.2">
      <c r="A33" s="34" t="s">
        <v>27</v>
      </c>
      <c r="B33" s="35"/>
      <c r="C33" s="35"/>
      <c r="D33" s="35"/>
      <c r="E33" s="35"/>
      <c r="F33" s="35"/>
      <c r="G33" s="35"/>
      <c r="H33" s="35"/>
    </row>
    <row r="34" spans="1:13" x14ac:dyDescent="0.2">
      <c r="A34" s="16"/>
      <c r="B34" s="36" t="s">
        <v>28</v>
      </c>
      <c r="C34" s="37"/>
      <c r="D34" s="14">
        <f>D32+D29</f>
        <v>61071</v>
      </c>
      <c r="E34" s="14">
        <f t="shared" ref="E34:G34" si="0">E32+E29</f>
        <v>44059</v>
      </c>
      <c r="F34" s="14">
        <f t="shared" si="0"/>
        <v>425328</v>
      </c>
      <c r="G34" s="14">
        <f t="shared" si="0"/>
        <v>29773</v>
      </c>
      <c r="H34" s="14">
        <f>D34+E34+F34+G34</f>
        <v>560231</v>
      </c>
    </row>
    <row r="35" spans="1:13" ht="42" customHeight="1" x14ac:dyDescent="0.2">
      <c r="A35" s="17"/>
      <c r="B35" s="54" t="s">
        <v>30</v>
      </c>
      <c r="C35" s="55"/>
      <c r="D35" s="20"/>
      <c r="E35" s="20"/>
      <c r="F35" s="20"/>
      <c r="G35" s="20"/>
      <c r="H35" s="20"/>
    </row>
    <row r="36" spans="1:13" x14ac:dyDescent="0.2">
      <c r="A36" s="17"/>
      <c r="B36" s="43" t="s">
        <v>31</v>
      </c>
      <c r="C36" s="44"/>
      <c r="D36" s="20">
        <f>D34*11.39</f>
        <v>695598.69000000006</v>
      </c>
      <c r="E36" s="20">
        <f>E34*11.39</f>
        <v>501832.01</v>
      </c>
      <c r="F36" s="20"/>
      <c r="G36" s="20"/>
      <c r="H36" s="20">
        <f>SUM(D36:G36)</f>
        <v>1197430.7000000002</v>
      </c>
    </row>
    <row r="37" spans="1:13" x14ac:dyDescent="0.2">
      <c r="A37" s="17"/>
      <c r="B37" s="18" t="s">
        <v>32</v>
      </c>
      <c r="C37" s="19"/>
      <c r="D37" s="20"/>
      <c r="E37" s="20"/>
      <c r="F37" s="20">
        <f>F34*4.43</f>
        <v>1884203.0399999998</v>
      </c>
      <c r="G37" s="20"/>
      <c r="H37" s="20">
        <f t="shared" ref="H37:H42" si="1">SUM(D37:G37)</f>
        <v>1884203.0399999998</v>
      </c>
    </row>
    <row r="38" spans="1:13" x14ac:dyDescent="0.2">
      <c r="A38" s="17"/>
      <c r="B38" s="43" t="s">
        <v>36</v>
      </c>
      <c r="C38" s="44"/>
      <c r="D38" s="20"/>
      <c r="E38" s="20"/>
      <c r="F38" s="20"/>
      <c r="G38" s="20">
        <f>G34*24.17</f>
        <v>719613.41</v>
      </c>
      <c r="H38" s="20">
        <f>SUM(D38:G38)</f>
        <v>719613.41</v>
      </c>
    </row>
    <row r="39" spans="1:13" x14ac:dyDescent="0.2">
      <c r="A39" s="48" t="s">
        <v>33</v>
      </c>
      <c r="B39" s="49"/>
      <c r="C39" s="50"/>
      <c r="D39" s="21">
        <f>SUM(D36:D38)</f>
        <v>695598.69000000006</v>
      </c>
      <c r="E39" s="21">
        <f>SUM(E36:E38)</f>
        <v>501832.01</v>
      </c>
      <c r="F39" s="21">
        <f>SUM(F36:F38)</f>
        <v>1884203.0399999998</v>
      </c>
      <c r="G39" s="21">
        <f>SUM(G36:G38)</f>
        <v>719613.41</v>
      </c>
      <c r="H39" s="21">
        <f>SUM(D39:G39)</f>
        <v>3801247.1500000004</v>
      </c>
    </row>
    <row r="40" spans="1:13" x14ac:dyDescent="0.2">
      <c r="A40" s="45" t="s">
        <v>34</v>
      </c>
      <c r="B40" s="46"/>
      <c r="C40" s="47"/>
      <c r="D40" s="21">
        <v>726205.04</v>
      </c>
      <c r="E40" s="21">
        <f t="shared" ref="E40:G40" si="2">E39*1.044</f>
        <v>523912.61844000005</v>
      </c>
      <c r="F40" s="21">
        <f t="shared" si="2"/>
        <v>1967107.97376</v>
      </c>
      <c r="G40" s="21">
        <f t="shared" si="2"/>
        <v>751276.4000400001</v>
      </c>
      <c r="H40" s="21">
        <f t="shared" si="1"/>
        <v>3968502.0322400001</v>
      </c>
    </row>
    <row r="41" spans="1:13" x14ac:dyDescent="0.2">
      <c r="A41" s="51" t="s">
        <v>43</v>
      </c>
      <c r="B41" s="52"/>
      <c r="C41" s="53"/>
      <c r="D41" s="20">
        <f t="shared" ref="D41:G41" si="3">D40*0.2</f>
        <v>145241.008</v>
      </c>
      <c r="E41" s="20">
        <f t="shared" si="3"/>
        <v>104782.52368800002</v>
      </c>
      <c r="F41" s="20">
        <f t="shared" si="3"/>
        <v>393421.594752</v>
      </c>
      <c r="G41" s="20">
        <f t="shared" si="3"/>
        <v>150255.28000800003</v>
      </c>
      <c r="H41" s="20">
        <f t="shared" si="1"/>
        <v>793700.40644800011</v>
      </c>
    </row>
    <row r="42" spans="1:13" x14ac:dyDescent="0.2">
      <c r="A42" s="40" t="s">
        <v>35</v>
      </c>
      <c r="B42" s="41"/>
      <c r="C42" s="42"/>
      <c r="D42" s="21">
        <f>D40+D41</f>
        <v>871446.04800000007</v>
      </c>
      <c r="E42" s="21">
        <f t="shared" ref="E42:G42" si="4">E40+E41</f>
        <v>628695.14212800004</v>
      </c>
      <c r="F42" s="21">
        <f t="shared" si="4"/>
        <v>2360529.5685120001</v>
      </c>
      <c r="G42" s="21">
        <f t="shared" si="4"/>
        <v>901531.68004800007</v>
      </c>
      <c r="H42" s="21">
        <f t="shared" si="1"/>
        <v>4762202.4386880007</v>
      </c>
      <c r="I42" s="33"/>
    </row>
    <row r="43" spans="1:13" x14ac:dyDescent="0.2">
      <c r="A43" s="30"/>
      <c r="B43" s="30"/>
      <c r="C43" s="30"/>
      <c r="D43" s="31"/>
      <c r="E43" s="31"/>
      <c r="F43" s="31"/>
      <c r="G43" s="31"/>
      <c r="H43" s="31"/>
      <c r="I43" s="33"/>
    </row>
    <row r="45" spans="1:13" customFormat="1" ht="12.75" customHeight="1" x14ac:dyDescent="0.2">
      <c r="A45" s="38" t="s">
        <v>41</v>
      </c>
      <c r="B45" s="38"/>
      <c r="C45" s="38"/>
      <c r="D45" s="38"/>
      <c r="E45" s="38"/>
      <c r="F45" s="38"/>
      <c r="G45" s="38"/>
      <c r="H45" s="38"/>
      <c r="I45" s="29"/>
      <c r="J45" s="29"/>
      <c r="K45" s="29"/>
      <c r="L45" s="29"/>
      <c r="M45" s="29"/>
    </row>
    <row r="46" spans="1:13" customFormat="1" ht="12.75" customHeight="1" x14ac:dyDescent="0.2">
      <c r="A46" s="39" t="s">
        <v>42</v>
      </c>
      <c r="B46" s="39"/>
      <c r="C46" s="39"/>
      <c r="D46" s="39"/>
      <c r="E46" s="39"/>
      <c r="F46" s="39"/>
      <c r="G46" s="39"/>
      <c r="H46" s="39"/>
      <c r="I46" s="29"/>
      <c r="J46" s="29"/>
      <c r="K46" s="29"/>
      <c r="L46" s="29"/>
      <c r="M46" s="29"/>
    </row>
    <row r="49" spans="7:7" x14ac:dyDescent="0.2">
      <c r="G49" s="32"/>
    </row>
  </sheetData>
  <mergeCells count="32">
    <mergeCell ref="A19:H19"/>
    <mergeCell ref="B21:C21"/>
    <mergeCell ref="B23:C23"/>
    <mergeCell ref="A24:H24"/>
    <mergeCell ref="C8:G8"/>
    <mergeCell ref="A14:A17"/>
    <mergeCell ref="B14:B17"/>
    <mergeCell ref="C14:C17"/>
    <mergeCell ref="D14:G14"/>
    <mergeCell ref="H14:H17"/>
    <mergeCell ref="D15:D17"/>
    <mergeCell ref="E15:E17"/>
    <mergeCell ref="F15:F17"/>
    <mergeCell ref="G15:G17"/>
    <mergeCell ref="A45:H45"/>
    <mergeCell ref="A46:H46"/>
    <mergeCell ref="B32:C32"/>
    <mergeCell ref="A33:H33"/>
    <mergeCell ref="B34:C34"/>
    <mergeCell ref="A42:C42"/>
    <mergeCell ref="B38:C38"/>
    <mergeCell ref="A40:C40"/>
    <mergeCell ref="A39:C39"/>
    <mergeCell ref="A41:C41"/>
    <mergeCell ref="B35:C35"/>
    <mergeCell ref="B36:C36"/>
    <mergeCell ref="A22:H22"/>
    <mergeCell ref="A30:H30"/>
    <mergeCell ref="B26:C26"/>
    <mergeCell ref="B27:C27"/>
    <mergeCell ref="A28:H28"/>
    <mergeCell ref="B29:C29"/>
  </mergeCells>
  <pageMargins left="0.42" right="0.25" top="0.5" bottom="0.52" header="0.3" footer="0.3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Корсун Наталья Олеговна</dc:creator>
  <cp:lastModifiedBy>Корсун Наталья Олеговна</cp:lastModifiedBy>
  <cp:lastPrinted>2016-07-14T10:34:54Z</cp:lastPrinted>
  <dcterms:created xsi:type="dcterms:W3CDTF">2002-03-25T05:35:56Z</dcterms:created>
  <dcterms:modified xsi:type="dcterms:W3CDTF">2019-04-05T00:19:32Z</dcterms:modified>
</cp:coreProperties>
</file>