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120" windowWidth="16815" windowHeight="694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J14" i="1"/>
  <c r="L14" i="1"/>
  <c r="G14" i="1"/>
  <c r="O14" i="1"/>
  <c r="P14" i="1" s="1"/>
  <c r="G12" i="1" l="1"/>
  <c r="G11" i="1" l="1"/>
  <c r="G10" i="1"/>
  <c r="I10" i="1"/>
  <c r="J10" i="1"/>
  <c r="L12" i="1" l="1"/>
  <c r="L13" i="1"/>
  <c r="L15" i="1"/>
  <c r="L16" i="1"/>
  <c r="J12" i="1"/>
  <c r="J13" i="1"/>
  <c r="J15" i="1"/>
  <c r="J16" i="1"/>
  <c r="I12" i="1"/>
  <c r="I13" i="1"/>
  <c r="I15" i="1"/>
  <c r="I16" i="1"/>
  <c r="I11" i="1" l="1"/>
  <c r="O11" i="1"/>
  <c r="P11" i="1" s="1"/>
  <c r="O12" i="1"/>
  <c r="P12" i="1" s="1"/>
  <c r="O13" i="1"/>
  <c r="P13" i="1" s="1"/>
  <c r="O15" i="1"/>
  <c r="P15" i="1" s="1"/>
  <c r="O16" i="1"/>
  <c r="P16" i="1" s="1"/>
  <c r="O10" i="1"/>
  <c r="P10" i="1" s="1"/>
  <c r="L11" i="1"/>
  <c r="L10" i="1"/>
  <c r="J11" i="1"/>
  <c r="P17" i="1" l="1"/>
  <c r="P18" i="1" s="1"/>
  <c r="M12" i="1"/>
  <c r="M16" i="1"/>
  <c r="M10" i="1"/>
  <c r="M15" i="1"/>
  <c r="G16" i="1"/>
  <c r="G13" i="1"/>
  <c r="M13" i="1"/>
  <c r="M11" i="1"/>
  <c r="G15" i="1"/>
  <c r="P19" i="1" l="1"/>
  <c r="P20" i="1" s="1"/>
  <c r="G17" i="1"/>
  <c r="G18" i="1" s="1"/>
  <c r="G19" i="1" l="1"/>
  <c r="G20" i="1" l="1"/>
</calcChain>
</file>

<file path=xl/sharedStrings.xml><?xml version="1.0" encoding="utf-8"?>
<sst xmlns="http://schemas.openxmlformats.org/spreadsheetml/2006/main" count="43" uniqueCount="29">
  <si>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</si>
  <si>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</si>
  <si>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</si>
  <si>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</si>
  <si>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</si>
  <si>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</si>
  <si>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</si>
  <si>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</si>
  <si>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</si>
  <si>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</si>
  <si>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</si>
  <si>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</si>
  <si>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</si>
  <si>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</si>
  <si>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</si>
  <si>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</si>
  <si>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</si>
  <si>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</si>
  <si>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шт</t>
  </si>
  <si>
    <t>Высоковольтные выключатели</t>
  </si>
  <si>
    <t>1.1. филиал АО «ДРСК» «Приморские электрические сети»</t>
  </si>
  <si>
    <t>ИТОГО по филиалу "ПЭС"</t>
  </si>
  <si>
    <t>Выкатной элемент с вакуумным выключателем ВВ-10-20-1000  для установки в ячейку К-XIII для ПС 110 кВ «Лучегорск» со-гласно Приложению №1.1</t>
  </si>
  <si>
    <t>Выключатель вакуумный ВВ-10-31,5-2000 с комплектом адапта-ции для модернизации шкафа К-6у для ПС 220 кВ «Чугуевка» согласно Приложению №1.1</t>
  </si>
  <si>
    <t>Модуль управления TER_CM_16_2(220_1)</t>
  </si>
  <si>
    <t>Выключатель вакуумный ВВ-10-20-1000 с комплектом адапта-ции для модернизации шкафа К-6у для ПС 220 кВ «Чугуевка» согласно Приложению №1.1</t>
  </si>
  <si>
    <t>Вакуумный выключатель (с пружинным приводом) ВБПС-35-25-630 УХЛ1 для ПС 35 кВ «Лукьяновка» согласно Приложению №1.1.</t>
  </si>
  <si>
    <t>Выключатель вакуумный ВВ-10-20-1000 с комплектом адапта-ции для модернизации шкафа КРН-10 для ПС 35 кВ «Новорусановка» согласно Приложению №1.1</t>
  </si>
  <si>
    <t>Выключатель вакуумный ВВ-10-12,5-1000  с комплектом адап-тации для модернизации шкафа КРН-III-10 для ПС 35 кВ «Сокольчи» согласно Приложению №1.1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</si>
</sst>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43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 style="medium">
        <color rgb="FF002060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002060"/>
      </right>
      <top/>
      <bottom style="thin">
        <color indexed="64"/>
      </bottom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/>
      <bottom/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6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" fontId="7" fillId="2" borderId="8" xfId="0" applyNumberFormat="1" applyFont="1" applyFill="1" applyBorder="1" applyAlignment="1" applyProtection="1">
      <alignment horizontal="center" vertical="top" wrapText="1"/>
      <protection locked="0"/>
    </xf>
    <xf numFmtId="49" fontId="7" fillId="2" borderId="8" xfId="0" applyNumberFormat="1" applyFont="1" applyFill="1" applyBorder="1" applyAlignment="1" applyProtection="1">
      <alignment horizontal="left" vertical="top" wrapText="1"/>
      <protection locked="0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7" fillId="2" borderId="26" xfId="0" applyNumberFormat="1" applyFont="1" applyFill="1" applyBorder="1" applyAlignment="1" applyProtection="1">
      <alignment horizontal="center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4" fontId="1" fillId="6" borderId="31" xfId="0" applyNumberFormat="1" applyFont="1" applyFill="1" applyBorder="1" applyAlignment="1">
      <alignment horizontal="center" vertical="top" wrapText="1"/>
    </xf>
    <xf numFmtId="4" fontId="7" fillId="2" borderId="6" xfId="0" applyNumberFormat="1" applyFont="1" applyFill="1" applyBorder="1" applyAlignment="1" applyProtection="1">
      <alignment horizontal="center" vertical="top" wrapText="1"/>
      <protection locked="0"/>
    </xf>
    <xf numFmtId="0" fontId="4" fillId="6" borderId="27" xfId="0" applyFont="1" applyFill="1" applyBorder="1" applyAlignment="1">
      <alignment horizontal="center"/>
    </xf>
    <xf numFmtId="49" fontId="2" fillId="6" borderId="13" xfId="0" applyNumberFormat="1" applyFont="1" applyFill="1" applyBorder="1" applyAlignment="1">
      <alignment horizontal="left" vertical="top" wrapText="1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6" xfId="0" applyNumberFormat="1" applyFont="1" applyFill="1" applyBorder="1" applyAlignment="1">
      <alignment horizontal="center" vertical="top" wrapText="1"/>
    </xf>
    <xf numFmtId="49" fontId="7" fillId="2" borderId="6" xfId="0" applyNumberFormat="1" applyFont="1" applyFill="1" applyBorder="1" applyAlignment="1" applyProtection="1">
      <alignment horizontal="left" vertical="top" wrapText="1"/>
      <protection locked="0"/>
    </xf>
    <xf numFmtId="4" fontId="2" fillId="6" borderId="28" xfId="0" applyNumberFormat="1" applyFont="1" applyFill="1" applyBorder="1" applyAlignment="1">
      <alignment horizontal="center" vertical="top" wrapText="1"/>
    </xf>
    <xf numFmtId="0" fontId="2" fillId="0" borderId="32" xfId="0" applyFont="1" applyBorder="1" applyAlignment="1">
      <alignment horizontal="center" vertical="top" wrapText="1"/>
    </xf>
    <xf numFmtId="4" fontId="1" fillId="4" borderId="39" xfId="0" applyNumberFormat="1" applyFont="1" applyFill="1" applyBorder="1" applyAlignment="1">
      <alignment horizontal="center" vertical="center" wrapText="1"/>
    </xf>
    <xf numFmtId="0" fontId="4" fillId="0" borderId="30" xfId="0" applyFont="1" applyBorder="1" applyAlignment="1">
      <alignment horizontal="center"/>
    </xf>
    <xf numFmtId="0" fontId="13" fillId="0" borderId="30" xfId="0" applyFont="1" applyBorder="1" applyAlignment="1">
      <alignment vertical="center" wrapText="1"/>
    </xf>
    <xf numFmtId="1" fontId="0" fillId="0" borderId="30" xfId="0" applyNumberFormat="1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 wrapText="1"/>
    </xf>
    <xf numFmtId="4" fontId="7" fillId="6" borderId="25" xfId="0" applyNumberFormat="1" applyFont="1" applyFill="1" applyBorder="1" applyAlignment="1" applyProtection="1">
      <alignment horizontal="center" vertical="center" wrapText="1"/>
    </xf>
    <xf numFmtId="4" fontId="7" fillId="6" borderId="41" xfId="0" applyNumberFormat="1" applyFont="1" applyFill="1" applyBorder="1" applyAlignment="1" applyProtection="1">
      <alignment horizontal="center" vertical="center" wrapText="1"/>
    </xf>
    <xf numFmtId="43" fontId="11" fillId="8" borderId="30" xfId="1" applyFont="1" applyFill="1" applyBorder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8" fillId="4" borderId="40" xfId="0" applyNumberFormat="1" applyFont="1" applyFill="1" applyBorder="1" applyAlignment="1" applyProtection="1">
      <alignment horizontal="right" vertical="center" wrapText="1"/>
    </xf>
    <xf numFmtId="4" fontId="8" fillId="4" borderId="38" xfId="0" applyNumberFormat="1" applyFont="1" applyFill="1" applyBorder="1" applyAlignment="1" applyProtection="1">
      <alignment horizontal="right" vertical="center" wrapText="1"/>
    </xf>
    <xf numFmtId="4" fontId="8" fillId="4" borderId="37" xfId="0" applyNumberFormat="1" applyFont="1" applyFill="1" applyBorder="1" applyAlignment="1" applyProtection="1">
      <alignment horizontal="right" vertical="center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22" xfId="0" applyNumberFormat="1" applyFont="1" applyFill="1" applyBorder="1" applyAlignment="1" applyProtection="1">
      <alignment horizontal="right" vertical="top" wrapText="1"/>
    </xf>
    <xf numFmtId="4" fontId="7" fillId="4" borderId="15" xfId="0" applyNumberFormat="1" applyFont="1" applyFill="1" applyBorder="1" applyAlignment="1" applyProtection="1">
      <alignment horizontal="right" vertical="top" wrapText="1"/>
    </xf>
    <xf numFmtId="0" fontId="10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" fillId="7" borderId="42" xfId="0" applyFont="1" applyFill="1" applyBorder="1" applyAlignment="1">
      <alignment horizontal="center" vertical="center" wrapText="1"/>
    </xf>
    <xf numFmtId="0" fontId="1" fillId="7" borderId="0" xfId="0" applyFont="1" applyFill="1" applyBorder="1" applyAlignment="1">
      <alignment horizontal="center" vertical="center" wrapText="1"/>
    </xf>
    <xf numFmtId="0" fontId="1" fillId="7" borderId="33" xfId="0" applyFont="1" applyFill="1" applyBorder="1" applyAlignment="1">
      <alignment horizontal="center" vertical="center" wrapText="1"/>
    </xf>
    <xf numFmtId="0" fontId="1" fillId="7" borderId="34" xfId="0" applyFont="1" applyFill="1" applyBorder="1" applyAlignment="1">
      <alignment horizontal="center" vertical="center" wrapText="1"/>
    </xf>
    <xf numFmtId="0" fontId="1" fillId="7" borderId="35" xfId="0" applyFont="1" applyFill="1" applyBorder="1" applyAlignment="1">
      <alignment horizontal="left"/>
    </xf>
    <xf numFmtId="0" fontId="1" fillId="7" borderId="36" xfId="0" applyFont="1" applyFill="1" applyBorder="1" applyAlignment="1">
      <alignment horizontal="left"/>
    </xf>
    <xf numFmtId="0" fontId="1" fillId="7" borderId="13" xfId="0" applyFont="1" applyFill="1" applyBorder="1" applyAlignment="1">
      <alignment horizontal="left"/>
    </xf>
    <xf numFmtId="0" fontId="1" fillId="6" borderId="29" xfId="0" applyFont="1" applyFill="1" applyBorder="1" applyAlignment="1">
      <alignment horizontal="left"/>
    </xf>
    <xf numFmtId="0" fontId="4" fillId="6" borderId="24" xfId="0" applyFont="1" applyFill="1" applyBorder="1" applyAlignment="1">
      <alignment horizontal="left"/>
    </xf>
    <xf numFmtId="0" fontId="4" fillId="6" borderId="14" xfId="0" applyFont="1" applyFill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tabSelected="1" zoomScaleNormal="100" workbookViewId="0">
      <selection activeCell="C16" sqref="C16"/>
    </sheetView>
  </sheetViews>
  <sheetFormatPr defaultRowHeight="15" x14ac:dyDescent="0.25"/>
  <cols>
    <col min="1" max="1" width="4.5703125" customWidth="1"/>
    <col min="2" max="2" width="9.140625" customWidth="1"/>
    <col min="3" max="3" width="49.7109375" customWidth="1"/>
    <col min="4" max="4" width="7.140625" customWidth="1"/>
    <col min="5" max="5" width="17.140625" customWidth="1"/>
    <col min="6" max="6" width="16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1" t="s">
        <v>2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42" t="s">
        <v>12</v>
      </c>
      <c r="C3" s="43"/>
      <c r="D3" s="43"/>
      <c r="E3" s="44"/>
      <c r="F3" s="22">
        <v>4975194.7</v>
      </c>
      <c r="G3" s="19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51" t="s">
        <v>19</v>
      </c>
      <c r="C4" s="51"/>
      <c r="D4" s="51"/>
      <c r="E4" s="51"/>
      <c r="F4" s="51"/>
      <c r="G4" s="5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52" t="s">
        <v>13</v>
      </c>
      <c r="C7" s="44"/>
      <c r="D7" s="53"/>
      <c r="E7" s="53"/>
      <c r="F7" s="54"/>
      <c r="G7" s="55"/>
      <c r="H7" s="5"/>
      <c r="I7" s="42" t="s">
        <v>4</v>
      </c>
      <c r="J7" s="43"/>
      <c r="K7" s="43"/>
      <c r="L7" s="43"/>
      <c r="M7" s="43"/>
      <c r="N7" s="43"/>
      <c r="O7" s="43"/>
      <c r="P7" s="58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5</v>
      </c>
      <c r="C8" s="8" t="s">
        <v>0</v>
      </c>
      <c r="D8" s="8" t="s">
        <v>9</v>
      </c>
      <c r="E8" s="9" t="s">
        <v>10</v>
      </c>
      <c r="F8" s="9" t="s">
        <v>6</v>
      </c>
      <c r="G8" s="10" t="s">
        <v>11</v>
      </c>
      <c r="H8" s="32"/>
      <c r="I8" s="7" t="s">
        <v>5</v>
      </c>
      <c r="J8" s="8" t="s">
        <v>1</v>
      </c>
      <c r="K8" s="9" t="s">
        <v>14</v>
      </c>
      <c r="L8" s="8" t="s">
        <v>9</v>
      </c>
      <c r="M8" s="9" t="s">
        <v>10</v>
      </c>
      <c r="N8" s="9" t="s">
        <v>15</v>
      </c>
      <c r="O8" s="9" t="s">
        <v>6</v>
      </c>
      <c r="P8" s="10" t="s">
        <v>16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B9" s="59" t="s">
        <v>20</v>
      </c>
      <c r="C9" s="60"/>
      <c r="D9" s="60"/>
      <c r="E9" s="60"/>
      <c r="F9" s="60"/>
      <c r="G9" s="61"/>
      <c r="H9" s="61"/>
      <c r="I9" s="61"/>
      <c r="J9" s="61"/>
      <c r="K9" s="61"/>
      <c r="L9" s="61"/>
      <c r="M9" s="61"/>
      <c r="N9" s="61"/>
      <c r="O9" s="61"/>
      <c r="P9" s="62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64.5" customHeight="1" x14ac:dyDescent="0.25">
      <c r="A10" s="6"/>
      <c r="B10" s="34">
        <v>1</v>
      </c>
      <c r="C10" s="35" t="s">
        <v>26</v>
      </c>
      <c r="D10" s="36" t="s">
        <v>18</v>
      </c>
      <c r="E10" s="40">
        <v>734325.6</v>
      </c>
      <c r="F10" s="37">
        <v>2</v>
      </c>
      <c r="G10" s="38">
        <f>E10*F10</f>
        <v>1468651.2</v>
      </c>
      <c r="H10" s="1"/>
      <c r="I10" s="26">
        <f>B10</f>
        <v>1</v>
      </c>
      <c r="J10" s="27" t="str">
        <f>C10</f>
        <v>Вакуумный выключатель (с пружинным приводом) ВБПС-35-25-630 УХЛ1 для ПС 35 кВ «Лукьяновка» согласно Приложению №1.1.</v>
      </c>
      <c r="K10" s="30"/>
      <c r="L10" s="28" t="str">
        <f>D10</f>
        <v>шт</v>
      </c>
      <c r="M10" s="29">
        <f>E10</f>
        <v>734325.6</v>
      </c>
      <c r="N10" s="25"/>
      <c r="O10" s="28">
        <f>F10</f>
        <v>2</v>
      </c>
      <c r="P10" s="31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64.5" customHeight="1" x14ac:dyDescent="0.25">
      <c r="A11" s="6"/>
      <c r="B11" s="34">
        <v>2</v>
      </c>
      <c r="C11" s="35" t="s">
        <v>27</v>
      </c>
      <c r="D11" s="36" t="s">
        <v>18</v>
      </c>
      <c r="E11" s="40">
        <v>122627.18</v>
      </c>
      <c r="F11" s="37">
        <v>3</v>
      </c>
      <c r="G11" s="38">
        <f>E11*F11</f>
        <v>367881.54</v>
      </c>
      <c r="H11" s="1"/>
      <c r="I11" s="15">
        <f t="shared" ref="I11:I16" si="0">B11</f>
        <v>2</v>
      </c>
      <c r="J11" s="16" t="str">
        <f t="shared" ref="J11:J16" si="1">C11</f>
        <v>Выключатель вакуумный ВВ-10-20-1000 с комплектом адапта-ции для модернизации шкафа КРН-10 для ПС 35 кВ «Новорусановка» согласно Приложению №1.1</v>
      </c>
      <c r="K11" s="12"/>
      <c r="L11" s="17" t="str">
        <f t="shared" ref="L11:L16" si="2">D11</f>
        <v>шт</v>
      </c>
      <c r="M11" s="20">
        <f t="shared" ref="M11:M16" si="3">E11</f>
        <v>122627.18</v>
      </c>
      <c r="N11" s="11"/>
      <c r="O11" s="17">
        <f t="shared" ref="O11:O16" si="4">F11</f>
        <v>3</v>
      </c>
      <c r="P11" s="18">
        <f t="shared" ref="P11:P16" si="5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62.25" customHeight="1" x14ac:dyDescent="0.25">
      <c r="A12" s="6"/>
      <c r="B12" s="34">
        <v>3</v>
      </c>
      <c r="C12" s="35" t="s">
        <v>25</v>
      </c>
      <c r="D12" s="36" t="s">
        <v>18</v>
      </c>
      <c r="E12" s="40">
        <v>275989.15999999997</v>
      </c>
      <c r="F12" s="37">
        <v>1</v>
      </c>
      <c r="G12" s="39">
        <f>E12*F12</f>
        <v>275989.15999999997</v>
      </c>
      <c r="H12" s="1"/>
      <c r="I12" s="15">
        <f t="shared" si="0"/>
        <v>3</v>
      </c>
      <c r="J12" s="16" t="str">
        <f t="shared" si="1"/>
        <v>Выключатель вакуумный ВВ-10-20-1000 с комплектом адапта-ции для модернизации шкафа К-6у для ПС 220 кВ «Чугуевка» согласно Приложению №1.1</v>
      </c>
      <c r="K12" s="12"/>
      <c r="L12" s="17" t="str">
        <f t="shared" si="2"/>
        <v>шт</v>
      </c>
      <c r="M12" s="20">
        <f t="shared" si="3"/>
        <v>275989.15999999997</v>
      </c>
      <c r="N12" s="11"/>
      <c r="O12" s="17">
        <f t="shared" si="4"/>
        <v>1</v>
      </c>
      <c r="P12" s="18">
        <f t="shared" si="5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66.75" customHeight="1" x14ac:dyDescent="0.25">
      <c r="A13" s="6"/>
      <c r="B13" s="34">
        <v>4</v>
      </c>
      <c r="C13" s="35" t="s">
        <v>28</v>
      </c>
      <c r="D13" s="36" t="s">
        <v>18</v>
      </c>
      <c r="E13" s="40">
        <v>305893.42</v>
      </c>
      <c r="F13" s="37">
        <v>3</v>
      </c>
      <c r="G13" s="39">
        <f t="shared" ref="G13:G16" si="6">E13*F13</f>
        <v>917680.26</v>
      </c>
      <c r="H13" s="1"/>
      <c r="I13" s="15">
        <f t="shared" si="0"/>
        <v>4</v>
      </c>
      <c r="J13" s="16" t="str">
        <f t="shared" si="1"/>
        <v>Выключатель вакуумный ВВ-10-12,5-1000  с комплектом адап-тации для модернизации шкафа КРН-III-10 для ПС 35 кВ «Сокольчи» согласно Приложению №1.1</v>
      </c>
      <c r="K13" s="12"/>
      <c r="L13" s="17" t="str">
        <f t="shared" si="2"/>
        <v>шт</v>
      </c>
      <c r="M13" s="20">
        <f t="shared" si="3"/>
        <v>305893.42</v>
      </c>
      <c r="N13" s="11"/>
      <c r="O13" s="17">
        <f t="shared" si="4"/>
        <v>3</v>
      </c>
      <c r="P13" s="18">
        <f t="shared" si="5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60.75" customHeight="1" x14ac:dyDescent="0.25">
      <c r="A14" s="6"/>
      <c r="B14" s="34">
        <v>5</v>
      </c>
      <c r="C14" s="35" t="s">
        <v>23</v>
      </c>
      <c r="D14" s="36" t="s">
        <v>18</v>
      </c>
      <c r="E14" s="40">
        <v>305893.42</v>
      </c>
      <c r="F14" s="37">
        <v>1</v>
      </c>
      <c r="G14" s="39">
        <f t="shared" si="6"/>
        <v>305893.42</v>
      </c>
      <c r="H14" s="1"/>
      <c r="I14" s="15">
        <f t="shared" si="0"/>
        <v>5</v>
      </c>
      <c r="J14" s="16" t="str">
        <f t="shared" si="1"/>
        <v>Выключатель вакуумный ВВ-10-31,5-2000 с комплектом адапта-ции для модернизации шкафа К-6у для ПС 220 кВ «Чугуевка» согласно Приложению №1.1</v>
      </c>
      <c r="K14" s="12"/>
      <c r="L14" s="17" t="str">
        <f t="shared" si="2"/>
        <v>шт</v>
      </c>
      <c r="M14" s="20"/>
      <c r="N14" s="11"/>
      <c r="O14" s="17">
        <f t="shared" si="4"/>
        <v>1</v>
      </c>
      <c r="P14" s="18">
        <f t="shared" si="5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64.5" customHeight="1" x14ac:dyDescent="0.25">
      <c r="A15" s="6"/>
      <c r="B15" s="34">
        <v>6</v>
      </c>
      <c r="C15" s="35" t="s">
        <v>22</v>
      </c>
      <c r="D15" s="36" t="s">
        <v>18</v>
      </c>
      <c r="E15" s="40">
        <v>389860.49</v>
      </c>
      <c r="F15" s="37">
        <v>4</v>
      </c>
      <c r="G15" s="39">
        <f t="shared" si="6"/>
        <v>1559441.96</v>
      </c>
      <c r="H15" s="1"/>
      <c r="I15" s="15">
        <f t="shared" si="0"/>
        <v>6</v>
      </c>
      <c r="J15" s="16" t="str">
        <f t="shared" si="1"/>
        <v>Выкатной элемент с вакуумным выключателем ВВ-10-20-1000  для установки в ячейку К-XIII для ПС 110 кВ «Лучегорск» со-гласно Приложению №1.1</v>
      </c>
      <c r="K15" s="12"/>
      <c r="L15" s="17" t="str">
        <f t="shared" si="2"/>
        <v>шт</v>
      </c>
      <c r="M15" s="20">
        <f t="shared" si="3"/>
        <v>389860.49</v>
      </c>
      <c r="N15" s="11"/>
      <c r="O15" s="17">
        <f t="shared" si="4"/>
        <v>4</v>
      </c>
      <c r="P15" s="18">
        <f t="shared" si="5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51.75" customHeight="1" x14ac:dyDescent="0.25">
      <c r="A16" s="6"/>
      <c r="B16" s="34">
        <v>7</v>
      </c>
      <c r="C16" s="35" t="s">
        <v>24</v>
      </c>
      <c r="D16" s="36" t="s">
        <v>18</v>
      </c>
      <c r="E16" s="40">
        <v>39828.58</v>
      </c>
      <c r="F16" s="37">
        <v>2</v>
      </c>
      <c r="G16" s="39">
        <f t="shared" si="6"/>
        <v>79657.16</v>
      </c>
      <c r="H16" s="1"/>
      <c r="I16" s="15">
        <f t="shared" si="0"/>
        <v>7</v>
      </c>
      <c r="J16" s="16" t="str">
        <f t="shared" si="1"/>
        <v>Модуль управления TER_CM_16_2(220_1)</v>
      </c>
      <c r="K16" s="12"/>
      <c r="L16" s="17" t="str">
        <f t="shared" si="2"/>
        <v>шт</v>
      </c>
      <c r="M16" s="20">
        <f t="shared" si="3"/>
        <v>39828.58</v>
      </c>
      <c r="N16" s="11"/>
      <c r="O16" s="17">
        <f t="shared" si="4"/>
        <v>2</v>
      </c>
      <c r="P16" s="18">
        <f t="shared" si="5"/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5">
      <c r="A17" s="6"/>
      <c r="B17" s="63" t="s">
        <v>21</v>
      </c>
      <c r="C17" s="64"/>
      <c r="D17" s="64"/>
      <c r="E17" s="64"/>
      <c r="F17" s="65"/>
      <c r="G17" s="23">
        <f>SUM(G10:G16)</f>
        <v>4975194.7</v>
      </c>
      <c r="H17" s="32"/>
      <c r="I17" s="66" t="s">
        <v>21</v>
      </c>
      <c r="J17" s="67"/>
      <c r="K17" s="67"/>
      <c r="L17" s="67"/>
      <c r="M17" s="67"/>
      <c r="N17" s="67"/>
      <c r="O17" s="68"/>
      <c r="P17" s="24">
        <f>SUM(P10:P16)</f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1" customHeight="1" thickBot="1" x14ac:dyDescent="0.3">
      <c r="A18" s="6"/>
      <c r="B18" s="45" t="s">
        <v>7</v>
      </c>
      <c r="C18" s="46"/>
      <c r="D18" s="46"/>
      <c r="E18" s="46"/>
      <c r="F18" s="47"/>
      <c r="G18" s="33">
        <f>G17</f>
        <v>4975194.7</v>
      </c>
      <c r="H18" s="1"/>
      <c r="I18" s="45" t="s">
        <v>7</v>
      </c>
      <c r="J18" s="46"/>
      <c r="K18" s="46"/>
      <c r="L18" s="46"/>
      <c r="M18" s="46"/>
      <c r="N18" s="46"/>
      <c r="O18" s="47"/>
      <c r="P18" s="33">
        <f>P17</f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 x14ac:dyDescent="0.25">
      <c r="A19" s="6"/>
      <c r="B19" s="56" t="s">
        <v>17</v>
      </c>
      <c r="C19" s="57"/>
      <c r="D19" s="57"/>
      <c r="E19" s="57"/>
      <c r="F19" s="21">
        <v>0.2</v>
      </c>
      <c r="G19" s="13">
        <f>G18*F19</f>
        <v>995038.94000000006</v>
      </c>
      <c r="H19" s="1"/>
      <c r="I19" s="56" t="s">
        <v>17</v>
      </c>
      <c r="J19" s="57"/>
      <c r="K19" s="57"/>
      <c r="L19" s="57"/>
      <c r="M19" s="57"/>
      <c r="N19" s="57"/>
      <c r="O19" s="21">
        <v>0.2</v>
      </c>
      <c r="P19" s="13">
        <f>P18*O19</f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customHeight="1" thickBot="1" x14ac:dyDescent="0.3">
      <c r="A20" s="6"/>
      <c r="B20" s="48" t="s">
        <v>8</v>
      </c>
      <c r="C20" s="49"/>
      <c r="D20" s="49"/>
      <c r="E20" s="49"/>
      <c r="F20" s="50"/>
      <c r="G20" s="14">
        <f>G18+G19</f>
        <v>5970233.6400000006</v>
      </c>
      <c r="H20" s="1"/>
      <c r="I20" s="48" t="s">
        <v>8</v>
      </c>
      <c r="J20" s="49"/>
      <c r="K20" s="49"/>
      <c r="L20" s="49"/>
      <c r="M20" s="49"/>
      <c r="N20" s="49"/>
      <c r="O20" s="50"/>
      <c r="P20" s="14">
        <f>P18+P19</f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33.75" customHeight="1" x14ac:dyDescent="0.25">
      <c r="B21" s="1"/>
      <c r="C21" s="1"/>
      <c r="D21" s="1"/>
      <c r="E21" s="1"/>
      <c r="F21" s="2"/>
      <c r="G21" s="2"/>
      <c r="H21" s="2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6" ht="151.5" customHeight="1" x14ac:dyDescent="0.25"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"/>
    </row>
    <row r="23" spans="1:26" x14ac:dyDescent="0.25">
      <c r="Z23" s="1"/>
    </row>
  </sheetData>
  <mergeCells count="14">
    <mergeCell ref="B1:P1"/>
    <mergeCell ref="B3:E3"/>
    <mergeCell ref="B18:F18"/>
    <mergeCell ref="B20:F20"/>
    <mergeCell ref="B4:G4"/>
    <mergeCell ref="B7:G7"/>
    <mergeCell ref="I20:O20"/>
    <mergeCell ref="B19:E19"/>
    <mergeCell ref="I19:N19"/>
    <mergeCell ref="I7:P7"/>
    <mergeCell ref="I18:O18"/>
    <mergeCell ref="B9:P9"/>
    <mergeCell ref="B17:F17"/>
    <mergeCell ref="I17:O17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  <ignoredErrors>
    <ignoredError sqref="L10:L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Бакшеев Тимофей Николаевич</cp:lastModifiedBy>
  <cp:lastPrinted>2018-11-12T04:20:11Z</cp:lastPrinted>
  <dcterms:created xsi:type="dcterms:W3CDTF">2018-05-22T01:14:50Z</dcterms:created>
  <dcterms:modified xsi:type="dcterms:W3CDTF">2019-04-18T00:48:08Z</dcterms:modified>
</cp:coreProperties>
</file>