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240" windowWidth="16815" windowHeight="682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J11" i="1" l="1"/>
  <c r="L11" i="1"/>
  <c r="M11" i="1"/>
  <c r="O11" i="1"/>
  <c r="P11" i="1"/>
  <c r="J12" i="1"/>
  <c r="L12" i="1"/>
  <c r="M12" i="1"/>
  <c r="O12" i="1"/>
  <c r="P12" i="1" s="1"/>
  <c r="J13" i="1"/>
  <c r="L13" i="1"/>
  <c r="M13" i="1"/>
  <c r="O13" i="1"/>
  <c r="P13" i="1"/>
  <c r="J14" i="1"/>
  <c r="L14" i="1"/>
  <c r="M14" i="1"/>
  <c r="O14" i="1"/>
  <c r="P14" i="1"/>
  <c r="J15" i="1"/>
  <c r="L15" i="1"/>
  <c r="M15" i="1"/>
  <c r="O15" i="1"/>
  <c r="P15" i="1"/>
  <c r="J16" i="1"/>
  <c r="L16" i="1"/>
  <c r="M16" i="1"/>
  <c r="O16" i="1"/>
  <c r="P16" i="1" s="1"/>
  <c r="G17" i="1"/>
  <c r="G11" i="1"/>
  <c r="G12" i="1"/>
  <c r="G13" i="1"/>
  <c r="G14" i="1"/>
  <c r="G15" i="1"/>
  <c r="G10" i="1"/>
  <c r="J10" i="1"/>
  <c r="L10" i="1"/>
  <c r="M10" i="1"/>
  <c r="O10" i="1" l="1"/>
  <c r="P10" i="1" s="1"/>
  <c r="G18" i="1" l="1"/>
  <c r="P17" i="1"/>
  <c r="P18" i="1" s="1"/>
  <c r="P19" i="1" l="1"/>
  <c r="P20" i="1" s="1"/>
  <c r="G19" i="1" l="1"/>
  <c r="G20" i="1" l="1"/>
</calcChain>
</file>

<file path=xl/sharedStrings.xml><?xml version="1.0" encoding="utf-8"?>
<sst xmlns="http://schemas.openxmlformats.org/spreadsheetml/2006/main" count="43" uniqueCount="30">
  <si>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</si>
  <si>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</si>
  <si>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</si>
  <si>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</si>
  <si>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</si>
  <si>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</si>
  <si>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</si>
  <si>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</si>
  <si>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</si>
  <si>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</si>
  <si>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</si>
  <si>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</si>
  <si>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</si>
  <si>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</si>
  <si>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</si>
  <si>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</si>
  <si>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</si>
  <si>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</si>
  <si>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компл.</t>
  </si>
  <si>
    <t>1.3. филиал АО «ДРСК» «Хабаровские электрические сети» СП "Северные электрические сети"</t>
  </si>
  <si>
    <t>Итого по филиалу "ХЭС" СП "СЭС"</t>
  </si>
  <si>
    <t>шт.</t>
  </si>
  <si>
    <r>
      <t xml:space="preserve">Адаптер для создания локальной сети RS485 (или аналог) </t>
    </r>
    <r>
      <rPr>
        <i/>
        <sz val="10"/>
        <rFont val="Times New Roman"/>
        <family val="1"/>
        <charset val="204"/>
      </rPr>
      <t xml:space="preserve">согласно приложения 1.1 к техническому заданию        </t>
    </r>
  </si>
  <si>
    <r>
      <t xml:space="preserve">Шкаф БРП 1000 х 600 х 250 (или аналог) </t>
    </r>
    <r>
      <rPr>
        <i/>
        <sz val="10"/>
        <rFont val="Times New Roman"/>
        <family val="1"/>
        <charset val="204"/>
      </rPr>
      <t xml:space="preserve">согласно приложения 1.1 к техническому заданию             </t>
    </r>
  </si>
  <si>
    <r>
      <t xml:space="preserve">Шкаф монтажный 19 напольный* 33U 1630*600*800 c ИБП (или аналог) </t>
    </r>
    <r>
      <rPr>
        <i/>
        <sz val="10"/>
        <rFont val="Times New Roman"/>
        <family val="1"/>
        <charset val="204"/>
      </rPr>
      <t xml:space="preserve">согласно приложения 1.1 к техническому заданию          </t>
    </r>
    <r>
      <rPr>
        <sz val="10"/>
        <rFont val="Times New Roman"/>
        <family val="1"/>
        <charset val="204"/>
      </rPr>
      <t xml:space="preserve">   </t>
    </r>
  </si>
  <si>
    <t>Оборудование телемеханики</t>
  </si>
  <si>
    <r>
      <t xml:space="preserve">Шкаф оборудования систем связи и телемеханики 19" 42U 600*800 мм для ПС «Оремиф» (или аналог) </t>
    </r>
    <r>
      <rPr>
        <i/>
        <sz val="10"/>
        <color theme="1"/>
        <rFont val="Times New Roman"/>
        <family val="1"/>
        <charset val="204"/>
      </rPr>
      <t xml:space="preserve">согласно приложения 1.1 к техническому заданию     </t>
    </r>
    <r>
      <rPr>
        <sz val="10"/>
        <color theme="1"/>
        <rFont val="Times New Roman"/>
        <family val="1"/>
        <charset val="204"/>
      </rPr>
      <t xml:space="preserve">         </t>
    </r>
  </si>
  <si>
    <r>
      <t xml:space="preserve">Шкаф Оборудования Систем связи и телемеханики* 19" 42U 600*800 мм для ПС «Чныррах»  (или аналог) </t>
    </r>
    <r>
      <rPr>
        <i/>
        <sz val="10"/>
        <color theme="1"/>
        <rFont val="Times New Roman"/>
        <family val="1"/>
        <charset val="204"/>
      </rPr>
      <t xml:space="preserve">согласно приложения 1.1 к техническому заданию    </t>
    </r>
    <r>
      <rPr>
        <sz val="10"/>
        <color theme="1"/>
        <rFont val="Times New Roman"/>
        <family val="1"/>
        <charset val="204"/>
      </rPr>
      <t xml:space="preserve">          </t>
    </r>
  </si>
  <si>
    <r>
      <t xml:space="preserve">Шкаф ТМ УСПИ "Исеть2"  СТ 106-64,32,0 ПС «Оремиф» (или аналог) </t>
    </r>
    <r>
      <rPr>
        <i/>
        <sz val="10"/>
        <color theme="1"/>
        <rFont val="Times New Roman"/>
        <family val="1"/>
        <charset val="204"/>
      </rPr>
      <t xml:space="preserve">согласно приложения 1.1 к техническому заданию         </t>
    </r>
  </si>
  <si>
    <r>
      <t xml:space="preserve">Шкаф ТМ УСПИ "Исеть2" СТ106-64,32,0 ПС «Чныррах»   (или аналог) </t>
    </r>
    <r>
      <rPr>
        <i/>
        <sz val="10"/>
        <color theme="1"/>
        <rFont val="Times New Roman"/>
        <family val="1"/>
        <charset val="204"/>
      </rPr>
      <t xml:space="preserve">согласно приложения 1.1 к техническому заданию          </t>
    </r>
    <r>
      <rPr>
        <sz val="10"/>
        <color theme="1"/>
        <rFont val="Times New Roman"/>
        <family val="1"/>
        <charset val="204"/>
      </rPr>
      <t xml:space="preserve">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</si>
</sst>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4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4" fontId="2" fillId="4" borderId="20" xfId="0" applyNumberFormat="1" applyFont="1" applyFill="1" applyBorder="1" applyAlignment="1">
      <alignment horizontal="center" vertical="top" wrapText="1"/>
    </xf>
    <xf numFmtId="4" fontId="2" fillId="4" borderId="19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7" fillId="2" borderId="21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/>
    </xf>
    <xf numFmtId="4" fontId="1" fillId="4" borderId="30" xfId="0" applyNumberFormat="1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/>
    </xf>
    <xf numFmtId="4" fontId="8" fillId="6" borderId="22" xfId="0" applyNumberFormat="1" applyFont="1" applyFill="1" applyBorder="1" applyAlignment="1" applyProtection="1">
      <alignment horizontal="center" vertical="top" wrapText="1"/>
    </xf>
    <xf numFmtId="4" fontId="1" fillId="6" borderId="22" xfId="0" applyNumberFormat="1" applyFont="1" applyFill="1" applyBorder="1" applyAlignment="1">
      <alignment horizontal="center" vertical="top" wrapText="1"/>
    </xf>
    <xf numFmtId="0" fontId="12" fillId="2" borderId="22" xfId="0" applyNumberFormat="1" applyFont="1" applyFill="1" applyBorder="1" applyAlignment="1">
      <alignment horizontal="left" vertical="center" wrapText="1"/>
    </xf>
    <xf numFmtId="0" fontId="12" fillId="8" borderId="22" xfId="0" applyFont="1" applyFill="1" applyBorder="1" applyAlignment="1">
      <alignment horizontal="center" vertical="center" wrapText="1"/>
    </xf>
    <xf numFmtId="43" fontId="12" fillId="8" borderId="22" xfId="1" applyFont="1" applyFill="1" applyBorder="1" applyAlignment="1">
      <alignment horizontal="center" vertical="center" wrapText="1"/>
    </xf>
    <xf numFmtId="1" fontId="13" fillId="0" borderId="22" xfId="0" applyNumberFormat="1" applyFont="1" applyBorder="1" applyAlignment="1">
      <alignment horizontal="center" vertical="center"/>
    </xf>
    <xf numFmtId="4" fontId="2" fillId="6" borderId="22" xfId="0" applyNumberFormat="1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/>
    </xf>
    <xf numFmtId="0" fontId="12" fillId="2" borderId="34" xfId="0" applyNumberFormat="1" applyFont="1" applyFill="1" applyBorder="1" applyAlignment="1">
      <alignment horizontal="left" vertical="center" wrapText="1"/>
    </xf>
    <xf numFmtId="1" fontId="13" fillId="0" borderId="35" xfId="0" applyNumberFormat="1" applyFont="1" applyBorder="1" applyAlignment="1">
      <alignment horizontal="center" vertical="center"/>
    </xf>
    <xf numFmtId="43" fontId="12" fillId="8" borderId="34" xfId="1" applyFont="1" applyFill="1" applyBorder="1" applyAlignment="1">
      <alignment horizontal="center" vertical="center" wrapText="1"/>
    </xf>
    <xf numFmtId="0" fontId="12" fillId="8" borderId="34" xfId="0" applyFont="1" applyFill="1" applyBorder="1" applyAlignment="1">
      <alignment horizontal="center" vertical="center" wrapText="1"/>
    </xf>
    <xf numFmtId="4" fontId="7" fillId="6" borderId="34" xfId="0" applyNumberFormat="1" applyFont="1" applyFill="1" applyBorder="1" applyAlignment="1" applyProtection="1">
      <alignment horizontal="center" vertical="center" wrapText="1"/>
    </xf>
    <xf numFmtId="0" fontId="4" fillId="6" borderId="36" xfId="0" applyFont="1" applyFill="1" applyBorder="1" applyAlignment="1">
      <alignment horizontal="center" vertical="center"/>
    </xf>
    <xf numFmtId="49" fontId="2" fillId="6" borderId="34" xfId="0" applyNumberFormat="1" applyFont="1" applyFill="1" applyBorder="1" applyAlignment="1">
      <alignment horizontal="left" vertical="center" wrapText="1"/>
    </xf>
    <xf numFmtId="0" fontId="1" fillId="2" borderId="34" xfId="0" applyFont="1" applyFill="1" applyBorder="1" applyAlignment="1">
      <alignment horizontal="center" vertical="center"/>
    </xf>
    <xf numFmtId="3" fontId="2" fillId="6" borderId="34" xfId="0" applyNumberFormat="1" applyFont="1" applyFill="1" applyBorder="1" applyAlignment="1">
      <alignment horizontal="center" vertical="center" wrapText="1"/>
    </xf>
    <xf numFmtId="4" fontId="2" fillId="6" borderId="34" xfId="0" applyNumberFormat="1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/>
    </xf>
    <xf numFmtId="1" fontId="13" fillId="0" borderId="33" xfId="0" applyNumberFormat="1" applyFont="1" applyBorder="1" applyAlignment="1">
      <alignment horizontal="center" vertical="center"/>
    </xf>
    <xf numFmtId="0" fontId="16" fillId="0" borderId="22" xfId="0" applyFont="1" applyBorder="1" applyAlignment="1">
      <alignment vertical="center" wrapText="1"/>
    </xf>
    <xf numFmtId="4" fontId="7" fillId="4" borderId="17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7" fillId="4" borderId="11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4" fontId="7" fillId="4" borderId="15" xfId="0" applyNumberFormat="1" applyFont="1" applyFill="1" applyBorder="1" applyAlignment="1" applyProtection="1">
      <alignment horizontal="right" vertical="top" wrapText="1"/>
    </xf>
    <xf numFmtId="0" fontId="1" fillId="7" borderId="24" xfId="0" applyFont="1" applyFill="1" applyBorder="1" applyAlignment="1">
      <alignment horizontal="center"/>
    </xf>
    <xf numFmtId="0" fontId="1" fillId="7" borderId="25" xfId="0" applyFont="1" applyFill="1" applyBorder="1" applyAlignment="1">
      <alignment horizontal="center"/>
    </xf>
    <xf numFmtId="0" fontId="1" fillId="7" borderId="26" xfId="0" applyFont="1" applyFill="1" applyBorder="1" applyAlignment="1">
      <alignment horizontal="center"/>
    </xf>
    <xf numFmtId="0" fontId="1" fillId="0" borderId="32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11" fillId="6" borderId="32" xfId="0" applyFont="1" applyFill="1" applyBorder="1" applyAlignment="1">
      <alignment horizontal="left"/>
    </xf>
    <xf numFmtId="0" fontId="11" fillId="6" borderId="28" xfId="0" applyFont="1" applyFill="1" applyBorder="1" applyAlignment="1">
      <alignment horizontal="left"/>
    </xf>
    <xf numFmtId="0" fontId="11" fillId="6" borderId="33" xfId="0" applyFont="1" applyFill="1" applyBorder="1" applyAlignment="1">
      <alignment horizontal="left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8" fillId="4" borderId="31" xfId="0" applyNumberFormat="1" applyFont="1" applyFill="1" applyBorder="1" applyAlignment="1" applyProtection="1">
      <alignment horizontal="right" vertical="center" wrapText="1"/>
    </xf>
    <xf numFmtId="4" fontId="8" fillId="4" borderId="29" xfId="0" applyNumberFormat="1" applyFont="1" applyFill="1" applyBorder="1" applyAlignment="1" applyProtection="1">
      <alignment horizontal="right" vertical="center" wrapText="1"/>
    </xf>
    <xf numFmtId="4" fontId="8" fillId="4" borderId="27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abSelected="1" topLeftCell="A10" zoomScaleNormal="100" workbookViewId="0">
      <selection activeCell="G18" sqref="G18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68" t="s">
        <v>2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62" t="s">
        <v>12</v>
      </c>
      <c r="C3" s="63"/>
      <c r="D3" s="63"/>
      <c r="E3" s="46"/>
      <c r="F3" s="15">
        <f>G18</f>
        <v>4833053.8099999996</v>
      </c>
      <c r="G3" s="13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4" t="s">
        <v>25</v>
      </c>
      <c r="C4" s="44"/>
      <c r="D4" s="44"/>
      <c r="E4" s="44"/>
      <c r="F4" s="44"/>
      <c r="G4" s="4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5" t="s">
        <v>13</v>
      </c>
      <c r="C7" s="46"/>
      <c r="D7" s="47"/>
      <c r="E7" s="47"/>
      <c r="F7" s="48"/>
      <c r="G7" s="49"/>
      <c r="H7" s="5"/>
      <c r="I7" s="62" t="s">
        <v>4</v>
      </c>
      <c r="J7" s="63"/>
      <c r="K7" s="63"/>
      <c r="L7" s="63"/>
      <c r="M7" s="63"/>
      <c r="N7" s="63"/>
      <c r="O7" s="63"/>
      <c r="P7" s="64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16"/>
      <c r="I8" s="7" t="s">
        <v>5</v>
      </c>
      <c r="J8" s="8" t="s">
        <v>1</v>
      </c>
      <c r="K8" s="9" t="s">
        <v>14</v>
      </c>
      <c r="L8" s="8" t="s">
        <v>9</v>
      </c>
      <c r="M8" s="9" t="s">
        <v>10</v>
      </c>
      <c r="N8" s="9" t="s">
        <v>15</v>
      </c>
      <c r="O8" s="9" t="s">
        <v>6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6"/>
      <c r="B9" s="52" t="s">
        <v>19</v>
      </c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4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69.75" customHeight="1" x14ac:dyDescent="0.25">
      <c r="A10" s="6"/>
      <c r="B10" s="27">
        <v>1</v>
      </c>
      <c r="C10" s="28" t="s">
        <v>22</v>
      </c>
      <c r="D10" s="29" t="s">
        <v>21</v>
      </c>
      <c r="E10" s="30">
        <v>96402.12</v>
      </c>
      <c r="F10" s="31">
        <v>2</v>
      </c>
      <c r="G10" s="32">
        <f t="shared" ref="G10:G16" si="0">E10*F10</f>
        <v>192804.24</v>
      </c>
      <c r="H10" s="17"/>
      <c r="I10" s="33">
        <v>1</v>
      </c>
      <c r="J10" s="34" t="str">
        <f t="shared" ref="J10" si="1">C10</f>
        <v xml:space="preserve">Адаптер для создания локальной сети RS485 (или аналог) согласно приложения 1.1 к техническому заданию        </v>
      </c>
      <c r="K10" s="35"/>
      <c r="L10" s="36" t="str">
        <f t="shared" ref="L10" si="2">D10</f>
        <v>шт.</v>
      </c>
      <c r="M10" s="37">
        <f t="shared" ref="M10" si="3">E10</f>
        <v>96402.12</v>
      </c>
      <c r="N10" s="35"/>
      <c r="O10" s="36">
        <f t="shared" ref="O10" si="4">F10</f>
        <v>2</v>
      </c>
      <c r="P10" s="26">
        <f t="shared" ref="P10" si="5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57" customHeight="1" x14ac:dyDescent="0.25">
      <c r="A11" s="6"/>
      <c r="B11" s="19">
        <v>2</v>
      </c>
      <c r="C11" s="22" t="s">
        <v>23</v>
      </c>
      <c r="D11" s="25" t="s">
        <v>18</v>
      </c>
      <c r="E11" s="24">
        <v>647122.76</v>
      </c>
      <c r="F11" s="23">
        <v>2</v>
      </c>
      <c r="G11" s="32">
        <f t="shared" si="0"/>
        <v>1294245.52</v>
      </c>
      <c r="H11" s="17"/>
      <c r="I11" s="33">
        <v>2</v>
      </c>
      <c r="J11" s="34" t="str">
        <f t="shared" ref="J11:J16" si="6">C11</f>
        <v xml:space="preserve">Шкаф БРП 1000 х 600 х 250 (или аналог) согласно приложения 1.1 к техническому заданию             </v>
      </c>
      <c r="K11" s="35"/>
      <c r="L11" s="36" t="str">
        <f t="shared" ref="L11:L16" si="7">D11</f>
        <v>компл.</v>
      </c>
      <c r="M11" s="37">
        <f t="shared" ref="M11:M16" si="8">E11</f>
        <v>647122.76</v>
      </c>
      <c r="N11" s="35"/>
      <c r="O11" s="36">
        <f t="shared" ref="O11:O16" si="9">F11</f>
        <v>2</v>
      </c>
      <c r="P11" s="26">
        <f t="shared" ref="P11:P16" si="10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74.25" customHeight="1" x14ac:dyDescent="0.25">
      <c r="A12" s="6"/>
      <c r="B12" s="19">
        <v>3</v>
      </c>
      <c r="C12" s="28" t="s">
        <v>24</v>
      </c>
      <c r="D12" s="25" t="s">
        <v>18</v>
      </c>
      <c r="E12" s="24">
        <v>471078.93</v>
      </c>
      <c r="F12" s="23">
        <v>2</v>
      </c>
      <c r="G12" s="32">
        <f t="shared" si="0"/>
        <v>942157.86</v>
      </c>
      <c r="H12" s="17"/>
      <c r="I12" s="33">
        <v>3</v>
      </c>
      <c r="J12" s="34" t="str">
        <f t="shared" si="6"/>
        <v xml:space="preserve">Шкаф монтажный 19 напольный* 33U 1630*600*800 c ИБП (или аналог) согласно приложения 1.1 к техническому заданию             </v>
      </c>
      <c r="K12" s="35"/>
      <c r="L12" s="36" t="str">
        <f t="shared" si="7"/>
        <v>компл.</v>
      </c>
      <c r="M12" s="37">
        <f t="shared" si="8"/>
        <v>471078.93</v>
      </c>
      <c r="N12" s="35"/>
      <c r="O12" s="36">
        <f t="shared" si="9"/>
        <v>2</v>
      </c>
      <c r="P12" s="26">
        <f t="shared" si="10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78" customHeight="1" x14ac:dyDescent="0.25">
      <c r="A13" s="6"/>
      <c r="B13" s="38">
        <v>4</v>
      </c>
      <c r="C13" s="40" t="s">
        <v>26</v>
      </c>
      <c r="D13" s="39" t="s">
        <v>18</v>
      </c>
      <c r="E13" s="24">
        <v>1181409</v>
      </c>
      <c r="F13" s="23">
        <v>1</v>
      </c>
      <c r="G13" s="32">
        <f t="shared" si="0"/>
        <v>1181409</v>
      </c>
      <c r="H13" s="17"/>
      <c r="I13" s="33">
        <v>4</v>
      </c>
      <c r="J13" s="34" t="str">
        <f t="shared" si="6"/>
        <v xml:space="preserve">Шкаф оборудования систем связи и телемеханики 19" 42U 600*800 мм для ПС «Оремиф» (или аналог) согласно приложения 1.1 к техническому заданию              </v>
      </c>
      <c r="K13" s="35"/>
      <c r="L13" s="36" t="str">
        <f t="shared" si="7"/>
        <v>компл.</v>
      </c>
      <c r="M13" s="37">
        <f t="shared" si="8"/>
        <v>1181409</v>
      </c>
      <c r="N13" s="35"/>
      <c r="O13" s="36">
        <f t="shared" si="9"/>
        <v>1</v>
      </c>
      <c r="P13" s="26">
        <f t="shared" si="10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79.5" customHeight="1" x14ac:dyDescent="0.25">
      <c r="A14" s="6"/>
      <c r="B14" s="38">
        <v>5</v>
      </c>
      <c r="C14" s="40" t="s">
        <v>27</v>
      </c>
      <c r="D14" s="39" t="s">
        <v>18</v>
      </c>
      <c r="E14" s="24">
        <v>605055.5</v>
      </c>
      <c r="F14" s="23">
        <v>1</v>
      </c>
      <c r="G14" s="32">
        <f t="shared" si="0"/>
        <v>605055.5</v>
      </c>
      <c r="H14" s="17"/>
      <c r="I14" s="33">
        <v>5</v>
      </c>
      <c r="J14" s="34" t="str">
        <f t="shared" si="6"/>
        <v xml:space="preserve">Шкаф Оборудования Систем связи и телемеханики* 19" 42U 600*800 мм для ПС «Чныррах»  (или аналог) согласно приложения 1.1 к техническому заданию              </v>
      </c>
      <c r="K14" s="35"/>
      <c r="L14" s="36" t="str">
        <f t="shared" si="7"/>
        <v>компл.</v>
      </c>
      <c r="M14" s="37">
        <f t="shared" si="8"/>
        <v>605055.5</v>
      </c>
      <c r="N14" s="35"/>
      <c r="O14" s="36">
        <f t="shared" si="9"/>
        <v>1</v>
      </c>
      <c r="P14" s="26">
        <f t="shared" si="10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54.75" customHeight="1" x14ac:dyDescent="0.25">
      <c r="A15" s="6"/>
      <c r="B15" s="38">
        <v>6</v>
      </c>
      <c r="C15" s="40" t="s">
        <v>28</v>
      </c>
      <c r="D15" s="39" t="s">
        <v>18</v>
      </c>
      <c r="E15" s="24">
        <v>359304.67</v>
      </c>
      <c r="F15" s="23">
        <v>1</v>
      </c>
      <c r="G15" s="32">
        <f t="shared" si="0"/>
        <v>359304.67</v>
      </c>
      <c r="H15" s="17"/>
      <c r="I15" s="33">
        <v>6</v>
      </c>
      <c r="J15" s="34" t="str">
        <f t="shared" si="6"/>
        <v xml:space="preserve">Шкаф ТМ УСПИ "Исеть2"  СТ 106-64,32,0 ПС «Оремиф» (или аналог) согласно приложения 1.1 к техническому заданию         </v>
      </c>
      <c r="K15" s="35"/>
      <c r="L15" s="36" t="str">
        <f t="shared" si="7"/>
        <v>компл.</v>
      </c>
      <c r="M15" s="37">
        <f t="shared" si="8"/>
        <v>359304.67</v>
      </c>
      <c r="N15" s="35"/>
      <c r="O15" s="36">
        <f t="shared" si="9"/>
        <v>1</v>
      </c>
      <c r="P15" s="26">
        <f t="shared" si="10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57.75" customHeight="1" x14ac:dyDescent="0.25">
      <c r="A16" s="6"/>
      <c r="B16" s="38">
        <v>7</v>
      </c>
      <c r="C16" s="40" t="s">
        <v>29</v>
      </c>
      <c r="D16" s="39" t="s">
        <v>18</v>
      </c>
      <c r="E16" s="24">
        <v>257843.47</v>
      </c>
      <c r="F16" s="23">
        <v>1</v>
      </c>
      <c r="G16" s="32">
        <v>258077.02</v>
      </c>
      <c r="H16" s="17"/>
      <c r="I16" s="33">
        <v>7</v>
      </c>
      <c r="J16" s="34" t="str">
        <f t="shared" si="6"/>
        <v xml:space="preserve">Шкаф ТМ УСПИ "Исеть2" СТ106-64,32,0 ПС «Чныррах»   (или аналог) согласно приложения 1.1 к техническому заданию             </v>
      </c>
      <c r="K16" s="35"/>
      <c r="L16" s="36" t="str">
        <f t="shared" si="7"/>
        <v>компл.</v>
      </c>
      <c r="M16" s="37">
        <f t="shared" si="8"/>
        <v>257843.47</v>
      </c>
      <c r="N16" s="35"/>
      <c r="O16" s="36">
        <f t="shared" si="9"/>
        <v>1</v>
      </c>
      <c r="P16" s="26">
        <f t="shared" si="10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6"/>
      <c r="B17" s="55" t="s">
        <v>20</v>
      </c>
      <c r="C17" s="56"/>
      <c r="D17" s="57"/>
      <c r="E17" s="57"/>
      <c r="F17" s="58"/>
      <c r="G17" s="20">
        <f>SUM(G10:G16)</f>
        <v>4833053.8099999996</v>
      </c>
      <c r="H17" s="1"/>
      <c r="I17" s="59" t="s">
        <v>20</v>
      </c>
      <c r="J17" s="60"/>
      <c r="K17" s="60"/>
      <c r="L17" s="60"/>
      <c r="M17" s="60"/>
      <c r="N17" s="60"/>
      <c r="O17" s="61"/>
      <c r="P17" s="21">
        <f>SUM(P10:P10)</f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1" customHeight="1" thickBot="1" x14ac:dyDescent="0.3">
      <c r="A18" s="6"/>
      <c r="B18" s="65" t="s">
        <v>7</v>
      </c>
      <c r="C18" s="66"/>
      <c r="D18" s="66"/>
      <c r="E18" s="66"/>
      <c r="F18" s="67"/>
      <c r="G18" s="18">
        <f>G17</f>
        <v>4833053.8099999996</v>
      </c>
      <c r="H18" s="1"/>
      <c r="I18" s="65" t="s">
        <v>7</v>
      </c>
      <c r="J18" s="66"/>
      <c r="K18" s="66"/>
      <c r="L18" s="66"/>
      <c r="M18" s="66"/>
      <c r="N18" s="66"/>
      <c r="O18" s="67"/>
      <c r="P18" s="18">
        <f>P17</f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 x14ac:dyDescent="0.25">
      <c r="A19" s="6"/>
      <c r="B19" s="50" t="s">
        <v>17</v>
      </c>
      <c r="C19" s="51"/>
      <c r="D19" s="51"/>
      <c r="E19" s="51"/>
      <c r="F19" s="14">
        <v>0.2</v>
      </c>
      <c r="G19" s="11">
        <f>G18*F19</f>
        <v>966610.76199999999</v>
      </c>
      <c r="H19" s="1"/>
      <c r="I19" s="50" t="s">
        <v>17</v>
      </c>
      <c r="J19" s="51"/>
      <c r="K19" s="51"/>
      <c r="L19" s="51"/>
      <c r="M19" s="51"/>
      <c r="N19" s="51"/>
      <c r="O19" s="14">
        <v>0.2</v>
      </c>
      <c r="P19" s="11">
        <f>P18*O19</f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 thickBot="1" x14ac:dyDescent="0.3">
      <c r="A20" s="6"/>
      <c r="B20" s="41" t="s">
        <v>8</v>
      </c>
      <c r="C20" s="42"/>
      <c r="D20" s="42"/>
      <c r="E20" s="42"/>
      <c r="F20" s="43"/>
      <c r="G20" s="12">
        <f>G18+G19</f>
        <v>5799664.5719999997</v>
      </c>
      <c r="H20" s="1"/>
      <c r="I20" s="41" t="s">
        <v>8</v>
      </c>
      <c r="J20" s="42"/>
      <c r="K20" s="42"/>
      <c r="L20" s="42"/>
      <c r="M20" s="42"/>
      <c r="N20" s="42"/>
      <c r="O20" s="43"/>
      <c r="P20" s="12">
        <f>P18+P19</f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3.75" customHeight="1" x14ac:dyDescent="0.25">
      <c r="B21" s="1"/>
      <c r="C21" s="1"/>
      <c r="D21" s="1"/>
      <c r="E21" s="1"/>
      <c r="F21" s="2"/>
      <c r="G21" s="2"/>
      <c r="H21" s="2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6" ht="151.5" customHeight="1" x14ac:dyDescent="0.25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"/>
    </row>
    <row r="23" spans="1:26" x14ac:dyDescent="0.25">
      <c r="Z23" s="1"/>
    </row>
  </sheetData>
  <mergeCells count="14">
    <mergeCell ref="B1:P1"/>
    <mergeCell ref="B3:E3"/>
    <mergeCell ref="B18:F18"/>
    <mergeCell ref="B20:F20"/>
    <mergeCell ref="B4:G4"/>
    <mergeCell ref="B7:G7"/>
    <mergeCell ref="I20:O20"/>
    <mergeCell ref="B19:E19"/>
    <mergeCell ref="I19:N19"/>
    <mergeCell ref="B9:P9"/>
    <mergeCell ref="B17:F17"/>
    <mergeCell ref="I17:O17"/>
    <mergeCell ref="I7:P7"/>
    <mergeCell ref="I18:O18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Бакшеев Тимофей Николаевич</cp:lastModifiedBy>
  <cp:lastPrinted>2019-02-22T05:18:35Z</cp:lastPrinted>
  <dcterms:created xsi:type="dcterms:W3CDTF">2018-05-22T01:14:50Z</dcterms:created>
  <dcterms:modified xsi:type="dcterms:W3CDTF">2019-03-04T07:35:44Z</dcterms:modified>
</cp:coreProperties>
</file>