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390" yWindow="6705" windowWidth="28830" windowHeight="6435"/>
  </bookViews>
  <sheets>
    <sheet name="Сводный сметный расчет" sheetId="1" r:id="rId1"/>
  </sheets>
  <definedNames>
    <definedName name="_xlnm.Print_Titles" localSheetId="0">'Сводный сметный расчет'!$13:$13</definedName>
  </definedNames>
  <calcPr calcId="145621" refMode="R1C1"/>
</workbook>
</file>

<file path=xl/calcChain.xml><?xml version="1.0" encoding="utf-8"?>
<calcChain xmlns="http://schemas.openxmlformats.org/spreadsheetml/2006/main">
  <c r="G30" i="1" l="1"/>
  <c r="F30" i="1"/>
  <c r="E30" i="1"/>
  <c r="D30" i="1"/>
  <c r="D27" i="1" l="1"/>
  <c r="D26" i="1"/>
  <c r="E22" i="1"/>
  <c r="D22" i="1"/>
  <c r="H19" i="1"/>
  <c r="H18" i="1"/>
  <c r="H21" i="1"/>
  <c r="D20" i="1"/>
  <c r="G22" i="1" l="1"/>
  <c r="G23" i="1" l="1"/>
  <c r="H20" i="1"/>
  <c r="F16" i="1"/>
  <c r="E16" i="1"/>
  <c r="D16" i="1"/>
  <c r="H15" i="1"/>
  <c r="G24" i="1" l="1"/>
  <c r="G26" i="1" s="1"/>
  <c r="G27" i="1" s="1"/>
  <c r="G28" i="1" s="1"/>
  <c r="H16" i="1"/>
  <c r="F21" i="1"/>
  <c r="E21" i="1"/>
  <c r="D21" i="1"/>
  <c r="F22" i="1" l="1"/>
  <c r="F23" i="1" s="1"/>
  <c r="F24" i="1" s="1"/>
  <c r="F26" i="1" s="1"/>
  <c r="F27" i="1" s="1"/>
  <c r="F28" i="1" s="1"/>
  <c r="F31" i="1" s="1"/>
  <c r="G31" i="1"/>
  <c r="E23" i="1"/>
  <c r="E24" i="1" l="1"/>
  <c r="E26" i="1" s="1"/>
  <c r="E27" i="1" s="1"/>
  <c r="E28" i="1" s="1"/>
  <c r="D23" i="1"/>
  <c r="D24" i="1" s="1"/>
  <c r="H22" i="1"/>
  <c r="E31" i="1" l="1"/>
  <c r="H26" i="1"/>
  <c r="H27" i="1"/>
  <c r="D28" i="1"/>
  <c r="H23" i="1"/>
  <c r="H30" i="1" l="1"/>
  <c r="H24" i="1"/>
  <c r="D31" i="1" l="1"/>
  <c r="H31" i="1" s="1"/>
  <c r="H28" i="1"/>
</calcChain>
</file>

<file path=xl/sharedStrings.xml><?xml version="1.0" encoding="utf-8"?>
<sst xmlns="http://schemas.openxmlformats.org/spreadsheetml/2006/main" count="38" uniqueCount="38">
  <si>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</si>
  <si>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</si>
  <si>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</si>
  <si>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</si>
  <si>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</si>
  <si>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</si>
  <si>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</si>
  <si>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</si>
  <si>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</si>
  <si>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</si>
  <si>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</si>
  <si>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02-01</t>
  </si>
  <si>
    <t>Монтерский пункт (с гаражом)</t>
  </si>
  <si>
    <t>Итого по Главе 2. "Основные объекты строительства"</t>
  </si>
  <si>
    <t>Глава 7. Благоустройство и озеленение территории</t>
  </si>
  <si>
    <t>07-01-01</t>
  </si>
  <si>
    <t>Благоустройство</t>
  </si>
  <si>
    <t>07-02-01</t>
  </si>
  <si>
    <t>Вертикальная планировка</t>
  </si>
  <si>
    <t>Итого по Главе 7. "Благоустройство и озеленение территории"</t>
  </si>
  <si>
    <t>МДС 81-35.2004 п.4.96</t>
  </si>
  <si>
    <t>Итого "Непредвиденные затраты"</t>
  </si>
  <si>
    <t>Налоги и обязательные платежи</t>
  </si>
  <si>
    <t>МДС 81-35.2004 п.4.100</t>
  </si>
  <si>
    <t>Итого по Главам 1-7</t>
  </si>
  <si>
    <t>Итого в ценах на 2019 год (К=1,044)</t>
  </si>
  <si>
    <t>Итого в ценах 2019 года с учетом НДС</t>
  </si>
  <si>
    <t>Итого с непредвиденными затратами в  ценах 2 кв 2016г.</t>
  </si>
  <si>
    <t>Итого в ценах на 2017 год (К=1,044)</t>
  </si>
  <si>
    <t>Итого в ценах на 2018 год (К=1,046)</t>
  </si>
  <si>
    <t>СВОДНЫЙ СМЕТНЫЙ РАСЧЕТ СТОИМОСТИ СТРОИТЕЛЬСТВА</t>
  </si>
  <si>
    <t>Строительство здания монтерского пункта с гаражом площадью 101 м2 в п. Биракан, Облученского района</t>
  </si>
  <si>
    <t>Непредвиденные затраты - 2%</t>
  </si>
  <si>
    <t>Перевод в  цены на 2019г (с помощью индексов-дефляторов):</t>
  </si>
  <si>
    <t>Составлена в ценах по состоянию на 2 квартал 2016 г. с пересчетом в цены 2019 г.</t>
  </si>
  <si>
    <t>Составил: инженер-сметчик 2 категории ОКС и И  ____________________ Козмалы И.Н.</t>
  </si>
  <si>
    <t>Проверил: начальник ОКС и И  ____________________ Царегородцев А.В.</t>
  </si>
  <si>
    <t>НДС 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</si>
</sst>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;[Red]#,##0.00_р_."/>
    <numFmt numFmtId="165" formatCode="0.00;[Red]0.00"/>
    <numFmt numFmtId="166" formatCode="#,##0.00;[Red]#,##0.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 wrapText="1"/>
    </xf>
    <xf numFmtId="166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right" vertical="top"/>
    </xf>
    <xf numFmtId="165" fontId="2" fillId="0" borderId="3" xfId="0" applyNumberFormat="1" applyFont="1" applyBorder="1" applyAlignment="1">
      <alignment vertical="top"/>
    </xf>
    <xf numFmtId="165" fontId="2" fillId="0" borderId="4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 wrapText="1"/>
    </xf>
    <xf numFmtId="165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1" xfId="0" applyNumberFormat="1" applyFont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 wrapText="1"/>
    </xf>
    <xf numFmtId="165" fontId="2" fillId="0" borderId="3" xfId="0" applyNumberFormat="1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165" fontId="2" fillId="0" borderId="5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top"/>
    </xf>
    <xf numFmtId="0" fontId="2" fillId="3" borderId="3" xfId="0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horizontal="right" vertical="top" wrapText="1"/>
    </xf>
    <xf numFmtId="0" fontId="2" fillId="3" borderId="5" xfId="0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37"/>
  <sheetViews>
    <sheetView tabSelected="1" topLeftCell="A10" zoomScale="115" zoomScaleNormal="115" workbookViewId="0">
      <selection activeCell="I37" sqref="I37"/>
    </sheetView>
  </sheetViews>
  <sheetFormatPr defaultColWidth="9.140625" defaultRowHeight="12.75" x14ac:dyDescent="0.2"/>
  <cols>
    <col min="1" max="1" width="5" style="1" customWidth="1"/>
    <col min="2" max="2" width="22.5703125" style="2" customWidth="1"/>
    <col min="3" max="3" width="43.5703125" style="2" customWidth="1"/>
    <col min="4" max="7" width="14.85546875" style="3" customWidth="1"/>
    <col min="8" max="8" width="13.42578125" style="3" customWidth="1"/>
    <col min="9" max="16384" width="9.140625" style="5"/>
  </cols>
  <sheetData>
    <row r="1" spans="1:8" x14ac:dyDescent="0.2">
      <c r="G1" s="4"/>
      <c r="H1" s="4"/>
    </row>
    <row r="2" spans="1:8" ht="14.25" x14ac:dyDescent="0.2">
      <c r="A2" s="48" t="s">
        <v>30</v>
      </c>
      <c r="B2" s="48"/>
      <c r="C2" s="48"/>
      <c r="D2" s="48"/>
      <c r="E2" s="48"/>
      <c r="F2" s="48"/>
      <c r="G2" s="48"/>
      <c r="H2" s="48"/>
    </row>
    <row r="3" spans="1:8" x14ac:dyDescent="0.2">
      <c r="D3" s="6"/>
      <c r="F3" s="4"/>
      <c r="G3" s="4"/>
      <c r="H3" s="4"/>
    </row>
    <row r="4" spans="1:8" ht="15" x14ac:dyDescent="0.2">
      <c r="A4" s="49" t="s">
        <v>31</v>
      </c>
      <c r="B4" s="49"/>
      <c r="C4" s="49"/>
      <c r="D4" s="49"/>
      <c r="E4" s="49"/>
      <c r="F4" s="49"/>
      <c r="G4" s="49"/>
      <c r="H4" s="49"/>
    </row>
    <row r="5" spans="1:8" x14ac:dyDescent="0.2">
      <c r="A5" s="50" t="s">
        <v>0</v>
      </c>
      <c r="B5" s="50"/>
      <c r="C5" s="50"/>
      <c r="D5" s="50"/>
      <c r="E5" s="50"/>
      <c r="F5" s="50"/>
      <c r="G5" s="50"/>
      <c r="H5" s="50"/>
    </row>
    <row r="6" spans="1:8" x14ac:dyDescent="0.2">
      <c r="H6" s="4"/>
    </row>
    <row r="7" spans="1:8" s="9" customFormat="1" ht="15" x14ac:dyDescent="0.25">
      <c r="A7" s="51" t="s">
        <v>34</v>
      </c>
      <c r="B7" s="51"/>
      <c r="C7" s="51"/>
      <c r="D7" s="51"/>
      <c r="E7" s="51"/>
      <c r="F7" s="51"/>
      <c r="G7" s="51"/>
      <c r="H7" s="51"/>
    </row>
    <row r="8" spans="1:8" s="9" customFormat="1" ht="15" x14ac:dyDescent="0.25">
      <c r="A8" s="7"/>
      <c r="B8" s="8"/>
      <c r="C8" s="8"/>
      <c r="D8" s="10"/>
      <c r="E8" s="10"/>
      <c r="F8" s="10"/>
      <c r="G8" s="10"/>
      <c r="H8" s="10"/>
    </row>
    <row r="9" spans="1:8" s="9" customFormat="1" ht="12.75" customHeight="1" x14ac:dyDescent="0.25">
      <c r="A9" s="35" t="s">
        <v>1</v>
      </c>
      <c r="B9" s="61" t="s">
        <v>5</v>
      </c>
      <c r="C9" s="61" t="s">
        <v>6</v>
      </c>
      <c r="D9" s="62" t="s">
        <v>8</v>
      </c>
      <c r="E9" s="62"/>
      <c r="F9" s="62"/>
      <c r="G9" s="62"/>
      <c r="H9" s="35" t="s">
        <v>9</v>
      </c>
    </row>
    <row r="10" spans="1:8" s="9" customFormat="1" ht="15" x14ac:dyDescent="0.25">
      <c r="A10" s="35"/>
      <c r="B10" s="61"/>
      <c r="C10" s="61"/>
      <c r="D10" s="35" t="s">
        <v>7</v>
      </c>
      <c r="E10" s="35" t="s">
        <v>2</v>
      </c>
      <c r="F10" s="35" t="s">
        <v>3</v>
      </c>
      <c r="G10" s="35" t="s">
        <v>4</v>
      </c>
      <c r="H10" s="35"/>
    </row>
    <row r="11" spans="1:8" s="9" customFormat="1" ht="15" x14ac:dyDescent="0.25">
      <c r="A11" s="35"/>
      <c r="B11" s="61"/>
      <c r="C11" s="61"/>
      <c r="D11" s="35"/>
      <c r="E11" s="35"/>
      <c r="F11" s="35"/>
      <c r="G11" s="35"/>
      <c r="H11" s="35"/>
    </row>
    <row r="12" spans="1:8" s="9" customFormat="1" ht="15" x14ac:dyDescent="0.25">
      <c r="A12" s="35"/>
      <c r="B12" s="61"/>
      <c r="C12" s="61"/>
      <c r="D12" s="35"/>
      <c r="E12" s="35"/>
      <c r="F12" s="35"/>
      <c r="G12" s="35"/>
      <c r="H12" s="35"/>
    </row>
    <row r="13" spans="1:8" s="9" customFormat="1" ht="15" x14ac:dyDescent="0.25">
      <c r="A13" s="11">
        <v>1</v>
      </c>
      <c r="B13" s="12">
        <v>2</v>
      </c>
      <c r="C13" s="12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</row>
    <row r="14" spans="1:8" s="9" customFormat="1" ht="15" x14ac:dyDescent="0.25">
      <c r="A14" s="57" t="s">
        <v>10</v>
      </c>
      <c r="B14" s="58"/>
      <c r="C14" s="58"/>
      <c r="D14" s="58"/>
      <c r="E14" s="58"/>
      <c r="F14" s="58"/>
      <c r="G14" s="58"/>
      <c r="H14" s="58"/>
    </row>
    <row r="15" spans="1:8" s="9" customFormat="1" ht="15" x14ac:dyDescent="0.25">
      <c r="A15" s="13">
        <v>1</v>
      </c>
      <c r="B15" s="14" t="s">
        <v>11</v>
      </c>
      <c r="C15" s="14" t="s">
        <v>12</v>
      </c>
      <c r="D15" s="15">
        <v>2707.15</v>
      </c>
      <c r="E15" s="15">
        <v>264.05</v>
      </c>
      <c r="F15" s="15">
        <v>153.16</v>
      </c>
      <c r="G15" s="16">
        <v>0</v>
      </c>
      <c r="H15" s="15">
        <f>SUM(D15:G15)</f>
        <v>3124.36</v>
      </c>
    </row>
    <row r="16" spans="1:8" s="9" customFormat="1" ht="14.25" customHeight="1" x14ac:dyDescent="0.25">
      <c r="A16" s="17"/>
      <c r="B16" s="55" t="s">
        <v>13</v>
      </c>
      <c r="C16" s="56"/>
      <c r="D16" s="15">
        <f>SUM(D15)</f>
        <v>2707.15</v>
      </c>
      <c r="E16" s="15">
        <f>SUM(E15)</f>
        <v>264.05</v>
      </c>
      <c r="F16" s="15">
        <f>SUM(F15)</f>
        <v>153.16</v>
      </c>
      <c r="G16" s="16">
        <v>0</v>
      </c>
      <c r="H16" s="15">
        <f>SUM(D16:G16)</f>
        <v>3124.36</v>
      </c>
    </row>
    <row r="17" spans="1:9" s="9" customFormat="1" ht="15" x14ac:dyDescent="0.25">
      <c r="A17" s="59" t="s">
        <v>14</v>
      </c>
      <c r="B17" s="60"/>
      <c r="C17" s="60"/>
      <c r="D17" s="60"/>
      <c r="E17" s="60"/>
      <c r="F17" s="60"/>
      <c r="G17" s="60"/>
      <c r="H17" s="60"/>
    </row>
    <row r="18" spans="1:9" s="9" customFormat="1" ht="15" x14ac:dyDescent="0.25">
      <c r="A18" s="13">
        <v>2</v>
      </c>
      <c r="B18" s="32" t="s">
        <v>15</v>
      </c>
      <c r="C18" s="14" t="s">
        <v>16</v>
      </c>
      <c r="D18" s="15">
        <v>541.80999999999995</v>
      </c>
      <c r="E18" s="18">
        <v>0</v>
      </c>
      <c r="F18" s="16">
        <v>0</v>
      </c>
      <c r="G18" s="16">
        <v>0</v>
      </c>
      <c r="H18" s="15">
        <f t="shared" ref="H18:H24" si="0">SUM(D18:G18)</f>
        <v>541.80999999999995</v>
      </c>
    </row>
    <row r="19" spans="1:9" s="9" customFormat="1" ht="15" x14ac:dyDescent="0.25">
      <c r="A19" s="13">
        <v>3</v>
      </c>
      <c r="B19" s="32" t="s">
        <v>17</v>
      </c>
      <c r="C19" s="14" t="s">
        <v>18</v>
      </c>
      <c r="D19" s="15">
        <v>15.8</v>
      </c>
      <c r="E19" s="18">
        <v>0</v>
      </c>
      <c r="F19" s="16">
        <v>0</v>
      </c>
      <c r="G19" s="16">
        <v>0</v>
      </c>
      <c r="H19" s="15">
        <f t="shared" si="0"/>
        <v>15.8</v>
      </c>
    </row>
    <row r="20" spans="1:9" s="9" customFormat="1" ht="16.5" customHeight="1" x14ac:dyDescent="0.25">
      <c r="A20" s="19"/>
      <c r="B20" s="55" t="s">
        <v>19</v>
      </c>
      <c r="C20" s="56"/>
      <c r="D20" s="15">
        <f>SUM(D18:D19)</f>
        <v>557.6099999999999</v>
      </c>
      <c r="E20" s="18">
        <v>0</v>
      </c>
      <c r="F20" s="16">
        <v>0</v>
      </c>
      <c r="G20" s="16">
        <v>0</v>
      </c>
      <c r="H20" s="15">
        <f t="shared" si="0"/>
        <v>557.6099999999999</v>
      </c>
    </row>
    <row r="21" spans="1:9" s="9" customFormat="1" ht="15" x14ac:dyDescent="0.25">
      <c r="A21" s="19"/>
      <c r="B21" s="55" t="s">
        <v>24</v>
      </c>
      <c r="C21" s="56"/>
      <c r="D21" s="15">
        <f>SUM(D16+D20)</f>
        <v>3264.76</v>
      </c>
      <c r="E21" s="15">
        <f t="shared" ref="E21:F21" si="1">SUM(E16+E20)</f>
        <v>264.05</v>
      </c>
      <c r="F21" s="15">
        <f t="shared" si="1"/>
        <v>153.16</v>
      </c>
      <c r="G21" s="15">
        <v>0</v>
      </c>
      <c r="H21" s="15">
        <f t="shared" si="0"/>
        <v>3681.9700000000003</v>
      </c>
    </row>
    <row r="22" spans="1:9" s="9" customFormat="1" ht="20.25" customHeight="1" x14ac:dyDescent="0.25">
      <c r="A22" s="13">
        <v>4</v>
      </c>
      <c r="B22" s="20" t="s">
        <v>20</v>
      </c>
      <c r="C22" s="20" t="s">
        <v>32</v>
      </c>
      <c r="D22" s="21">
        <f>(D21*2)/100</f>
        <v>65.295200000000008</v>
      </c>
      <c r="E22" s="21">
        <f>(E21*2)/100</f>
        <v>5.2810000000000006</v>
      </c>
      <c r="F22" s="21">
        <f t="shared" ref="F22:G22" si="2">(F21*2)/100</f>
        <v>3.0632000000000001</v>
      </c>
      <c r="G22" s="21">
        <f t="shared" si="2"/>
        <v>0</v>
      </c>
      <c r="H22" s="21">
        <f t="shared" si="0"/>
        <v>73.639400000000009</v>
      </c>
    </row>
    <row r="23" spans="1:9" s="9" customFormat="1" ht="15" x14ac:dyDescent="0.25">
      <c r="A23" s="22"/>
      <c r="B23" s="41" t="s">
        <v>21</v>
      </c>
      <c r="C23" s="42"/>
      <c r="D23" s="21">
        <f>SUM(D22)</f>
        <v>65.295200000000008</v>
      </c>
      <c r="E23" s="21">
        <f>SUM(E22)</f>
        <v>5.2810000000000006</v>
      </c>
      <c r="F23" s="21">
        <f>SUM(F22)</f>
        <v>3.0632000000000001</v>
      </c>
      <c r="G23" s="23">
        <f>SUM(G22)</f>
        <v>0</v>
      </c>
      <c r="H23" s="21">
        <f t="shared" si="0"/>
        <v>73.639400000000009</v>
      </c>
    </row>
    <row r="24" spans="1:9" s="9" customFormat="1" ht="15" x14ac:dyDescent="0.25">
      <c r="A24" s="43" t="s">
        <v>27</v>
      </c>
      <c r="B24" s="44"/>
      <c r="C24" s="45"/>
      <c r="D24" s="21">
        <f>SUM(D23,D21)</f>
        <v>3330.0552000000002</v>
      </c>
      <c r="E24" s="21">
        <f>SUM(E23,E21)</f>
        <v>269.33100000000002</v>
      </c>
      <c r="F24" s="21">
        <f t="shared" ref="F24:G24" si="3">SUM(F23,F21)</f>
        <v>156.22319999999999</v>
      </c>
      <c r="G24" s="21">
        <f t="shared" si="3"/>
        <v>0</v>
      </c>
      <c r="H24" s="21">
        <f t="shared" si="0"/>
        <v>3755.6094000000003</v>
      </c>
    </row>
    <row r="25" spans="1:9" s="9" customFormat="1" ht="15" x14ac:dyDescent="0.25">
      <c r="A25" s="24" t="s">
        <v>33</v>
      </c>
      <c r="B25" s="25"/>
      <c r="C25" s="26"/>
      <c r="D25" s="21"/>
      <c r="E25" s="21"/>
      <c r="F25" s="21"/>
      <c r="G25" s="21"/>
      <c r="H25" s="21"/>
    </row>
    <row r="26" spans="1:9" s="9" customFormat="1" ht="15" x14ac:dyDescent="0.25">
      <c r="A26" s="27"/>
      <c r="B26" s="27"/>
      <c r="C26" s="28" t="s">
        <v>28</v>
      </c>
      <c r="D26" s="21">
        <f>D24*1.044</f>
        <v>3476.5776288000002</v>
      </c>
      <c r="E26" s="21">
        <f t="shared" ref="E26:G26" si="4">E24*1.044</f>
        <v>281.18156400000004</v>
      </c>
      <c r="F26" s="21">
        <f>F24*1.044</f>
        <v>163.0970208</v>
      </c>
      <c r="G26" s="21">
        <f t="shared" si="4"/>
        <v>0</v>
      </c>
      <c r="H26" s="21">
        <f>SUM(D26:G26)</f>
        <v>3920.8562136</v>
      </c>
    </row>
    <row r="27" spans="1:9" s="9" customFormat="1" ht="15" x14ac:dyDescent="0.25">
      <c r="A27" s="27"/>
      <c r="B27" s="27"/>
      <c r="C27" s="28" t="s">
        <v>29</v>
      </c>
      <c r="D27" s="21">
        <f>D26*1.046</f>
        <v>3636.5001997248005</v>
      </c>
      <c r="E27" s="21">
        <f t="shared" ref="E27:G27" si="5">E26*1.046</f>
        <v>294.11591594400005</v>
      </c>
      <c r="F27" s="21">
        <f t="shared" si="5"/>
        <v>170.5994837568</v>
      </c>
      <c r="G27" s="21">
        <f t="shared" si="5"/>
        <v>0</v>
      </c>
      <c r="H27" s="21">
        <f>SUM(D27:G27)</f>
        <v>4101.2155994256</v>
      </c>
    </row>
    <row r="28" spans="1:9" s="9" customFormat="1" ht="17.25" customHeight="1" x14ac:dyDescent="0.25">
      <c r="A28" s="22"/>
      <c r="B28" s="29"/>
      <c r="C28" s="28" t="s">
        <v>25</v>
      </c>
      <c r="D28" s="21">
        <f>D27*1.044</f>
        <v>3796.506208512692</v>
      </c>
      <c r="E28" s="21">
        <f t="shared" ref="E28:G28" si="6">E27*1.044</f>
        <v>307.05701624553609</v>
      </c>
      <c r="F28" s="21">
        <f t="shared" si="6"/>
        <v>178.10586104209921</v>
      </c>
      <c r="G28" s="21">
        <f t="shared" si="6"/>
        <v>0</v>
      </c>
      <c r="H28" s="21">
        <f>SUM(D28:G28)</f>
        <v>4281.6690858003276</v>
      </c>
    </row>
    <row r="29" spans="1:9" s="9" customFormat="1" ht="15" x14ac:dyDescent="0.25">
      <c r="A29" s="46" t="s">
        <v>22</v>
      </c>
      <c r="B29" s="47"/>
      <c r="C29" s="47"/>
      <c r="D29" s="47"/>
      <c r="E29" s="47"/>
      <c r="F29" s="47"/>
      <c r="G29" s="47"/>
      <c r="H29" s="47"/>
    </row>
    <row r="30" spans="1:9" s="9" customFormat="1" ht="15" x14ac:dyDescent="0.25">
      <c r="A30" s="13"/>
      <c r="B30" s="20" t="s">
        <v>23</v>
      </c>
      <c r="C30" s="20" t="s">
        <v>37</v>
      </c>
      <c r="D30" s="21">
        <f>D28*0.2</f>
        <v>759.30124170253839</v>
      </c>
      <c r="E30" s="21">
        <f>E28*0.2</f>
        <v>61.411403249107224</v>
      </c>
      <c r="F30" s="21">
        <f>F28*0.2</f>
        <v>35.621172208419843</v>
      </c>
      <c r="G30" s="21">
        <f>G28*0.2</f>
        <v>0</v>
      </c>
      <c r="H30" s="21">
        <f>SUM(D30:G30)</f>
        <v>856.33381716006545</v>
      </c>
      <c r="I30" s="30"/>
    </row>
    <row r="31" spans="1:9" s="9" customFormat="1" ht="15" x14ac:dyDescent="0.25">
      <c r="A31" s="52" t="s">
        <v>26</v>
      </c>
      <c r="B31" s="53"/>
      <c r="C31" s="54"/>
      <c r="D31" s="33">
        <f>D28+D30</f>
        <v>4555.8074502152303</v>
      </c>
      <c r="E31" s="34">
        <f t="shared" ref="E31:G31" si="7">E28+E30</f>
        <v>368.46841949464329</v>
      </c>
      <c r="F31" s="34">
        <f t="shared" si="7"/>
        <v>213.72703325051904</v>
      </c>
      <c r="G31" s="34">
        <f t="shared" si="7"/>
        <v>0</v>
      </c>
      <c r="H31" s="34">
        <f>SUM(D31:G31)</f>
        <v>5138.002902960392</v>
      </c>
    </row>
    <row r="32" spans="1:9" s="9" customFormat="1" ht="15" x14ac:dyDescent="0.25">
      <c r="A32" s="7"/>
      <c r="B32" s="8"/>
      <c r="C32" s="8"/>
      <c r="D32" s="31"/>
      <c r="E32" s="31"/>
      <c r="F32" s="31"/>
      <c r="G32" s="31"/>
      <c r="H32" s="31"/>
    </row>
    <row r="33" spans="1:8" s="9" customFormat="1" ht="15" x14ac:dyDescent="0.25">
      <c r="A33" s="7"/>
      <c r="B33" s="8"/>
      <c r="C33" s="8"/>
      <c r="D33" s="31"/>
      <c r="E33" s="31"/>
      <c r="F33" s="31"/>
      <c r="G33" s="31"/>
      <c r="H33" s="31"/>
    </row>
    <row r="34" spans="1:8" s="9" customFormat="1" ht="15" x14ac:dyDescent="0.25">
      <c r="A34" s="36" t="s">
        <v>35</v>
      </c>
      <c r="B34" s="37"/>
      <c r="C34" s="37"/>
      <c r="D34" s="37"/>
      <c r="E34" s="37"/>
      <c r="F34" s="37"/>
      <c r="G34" s="37"/>
      <c r="H34" s="37"/>
    </row>
    <row r="35" spans="1:8" s="9" customFormat="1" ht="15" x14ac:dyDescent="0.25">
      <c r="A35" s="38"/>
      <c r="B35" s="37"/>
      <c r="C35" s="37"/>
      <c r="D35" s="37"/>
      <c r="E35" s="37"/>
      <c r="F35" s="37"/>
      <c r="G35" s="37"/>
      <c r="H35" s="37"/>
    </row>
    <row r="36" spans="1:8" s="9" customFormat="1" ht="15" x14ac:dyDescent="0.25">
      <c r="A36" s="36" t="s">
        <v>36</v>
      </c>
      <c r="B36" s="37"/>
      <c r="C36" s="37"/>
      <c r="D36" s="37"/>
      <c r="E36" s="37"/>
      <c r="F36" s="37"/>
      <c r="G36" s="37"/>
      <c r="H36" s="37"/>
    </row>
    <row r="37" spans="1:8" x14ac:dyDescent="0.2">
      <c r="A37" s="39"/>
      <c r="B37" s="40"/>
      <c r="C37" s="40"/>
      <c r="D37" s="40"/>
      <c r="E37" s="40"/>
      <c r="F37" s="40"/>
      <c r="G37" s="40"/>
      <c r="H37" s="40"/>
    </row>
  </sheetData>
  <mergeCells count="26">
    <mergeCell ref="A2:H2"/>
    <mergeCell ref="A4:H4"/>
    <mergeCell ref="A5:H5"/>
    <mergeCell ref="A7:H7"/>
    <mergeCell ref="A31:C31"/>
    <mergeCell ref="B21:C21"/>
    <mergeCell ref="A14:H14"/>
    <mergeCell ref="B16:C16"/>
    <mergeCell ref="A17:H17"/>
    <mergeCell ref="B20:C20"/>
    <mergeCell ref="H9:H12"/>
    <mergeCell ref="A9:A12"/>
    <mergeCell ref="B9:B12"/>
    <mergeCell ref="C9:C12"/>
    <mergeCell ref="D10:D12"/>
    <mergeCell ref="D9:G9"/>
    <mergeCell ref="A37:H37"/>
    <mergeCell ref="A36:H36"/>
    <mergeCell ref="B23:C23"/>
    <mergeCell ref="A24:C24"/>
    <mergeCell ref="A29:H29"/>
    <mergeCell ref="E10:E12"/>
    <mergeCell ref="F10:F12"/>
    <mergeCell ref="G10:G12"/>
    <mergeCell ref="A34:H34"/>
    <mergeCell ref="A35:H35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Царегородцев Александр Викторович</cp:lastModifiedBy>
  <cp:lastPrinted>2012-01-13T11:32:27Z</cp:lastPrinted>
  <dcterms:created xsi:type="dcterms:W3CDTF">2002-03-25T05:35:56Z</dcterms:created>
  <dcterms:modified xsi:type="dcterms:W3CDTF">2018-12-10T23:11:46Z</dcterms:modified>
</cp:coreProperties>
</file>