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3-й этап\Шкафы защиты линии, автоматики и управления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J14" i="1"/>
  <c r="J15" i="1"/>
  <c r="J16" i="1"/>
  <c r="J17" i="1"/>
  <c r="J18" i="1"/>
  <c r="P15" i="1"/>
  <c r="P17" i="1"/>
  <c r="O14" i="1"/>
  <c r="P14" i="1" s="1"/>
  <c r="O15" i="1"/>
  <c r="O16" i="1"/>
  <c r="P16" i="1" s="1"/>
  <c r="O17" i="1"/>
  <c r="O18" i="1"/>
  <c r="P18" i="1" s="1"/>
  <c r="L14" i="1"/>
  <c r="L15" i="1"/>
  <c r="L16" i="1"/>
  <c r="L17" i="1"/>
  <c r="L18" i="1"/>
  <c r="M14" i="1"/>
  <c r="M15" i="1"/>
  <c r="M16" i="1"/>
  <c r="M17" i="1"/>
  <c r="M18" i="1"/>
  <c r="G14" i="1"/>
  <c r="G15" i="1"/>
  <c r="G16" i="1"/>
  <c r="G17" i="1"/>
  <c r="G18" i="1"/>
  <c r="G19" i="1"/>
  <c r="G20" i="1"/>
  <c r="G11" i="1" l="1"/>
  <c r="G10" i="1"/>
  <c r="O11" i="1"/>
  <c r="P11" i="1" s="1"/>
  <c r="O10" i="1"/>
  <c r="P10" i="1" s="1"/>
  <c r="M10" i="1"/>
  <c r="M11" i="1"/>
  <c r="L10" i="1"/>
  <c r="L11" i="1"/>
  <c r="J11" i="1"/>
  <c r="J10" i="1"/>
  <c r="G9" i="1" l="1"/>
  <c r="G12" i="1"/>
  <c r="G13" i="1"/>
  <c r="I12" i="1" l="1"/>
  <c r="I13" i="1"/>
  <c r="I19" i="1"/>
  <c r="I20" i="1"/>
  <c r="I9" i="1"/>
  <c r="M12" i="1"/>
  <c r="M13" i="1"/>
  <c r="M19" i="1"/>
  <c r="M20" i="1"/>
  <c r="M9" i="1"/>
  <c r="O12" i="1"/>
  <c r="P12" i="1" s="1"/>
  <c r="O13" i="1"/>
  <c r="P13" i="1" s="1"/>
  <c r="O19" i="1"/>
  <c r="P19" i="1" s="1"/>
  <c r="O20" i="1"/>
  <c r="P20" i="1" s="1"/>
  <c r="O9" i="1"/>
  <c r="P9" i="1" s="1"/>
  <c r="L12" i="1"/>
  <c r="L13" i="1"/>
  <c r="L19" i="1"/>
  <c r="L20" i="1"/>
  <c r="L9" i="1"/>
  <c r="J12" i="1"/>
  <c r="J13" i="1"/>
  <c r="J19" i="1"/>
  <c r="J20" i="1"/>
  <c r="J9" i="1"/>
  <c r="P21" i="1" l="1"/>
  <c r="G21" i="1"/>
  <c r="F3" i="1" s="1"/>
  <c r="P22" i="1" l="1"/>
  <c r="P23" i="1" s="1"/>
  <c r="G22" i="1"/>
  <c r="G23" i="1" s="1"/>
</calcChain>
</file>

<file path=xl/sharedStrings.xml><?xml version="1.0" encoding="utf-8"?>
<sst xmlns="http://schemas.openxmlformats.org/spreadsheetml/2006/main" count="50" uniqueCount="34">
  <si>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</si>
  <si>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</si>
  <si>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</si>
  <si>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</si>
  <si>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</si>
  <si>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</si>
  <si>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</si>
  <si>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</si>
  <si>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</si>
  <si>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</si>
  <si>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</si>
  <si>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</si>
  <si>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</si>
  <si>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</si>
  <si>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</si>
  <si>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</si>
  <si>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</si>
  <si>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</si>
  <si>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</si>
  <si>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Шкаф защиты линии, автоматики и управления линейным выключателем 35кВ типа ШЭ2607 172-27Е1УХЛ4 или эквивалент на ПС 110/35/6 «Чныррах» согласно карте заказа Приложение №1</t>
  </si>
  <si>
    <t>Шкаф защиты, автоматики и управления вводов 35кВ типа ШЭ2607 162-27Е2УХЛ4 или эквивалент на  ПС 110/35/6 «Чныррах» согласно карте заказа Приложение №1</t>
  </si>
  <si>
    <t>Шкаф защиты и автоматики трехобмоточного трансформатора типа ШЭ2607 152-27Е2УХЛ4 или эквивалент на  ПС 110/35/6 «Чныррах» согласно карте заказа Приложение №1</t>
  </si>
  <si>
    <t>Шкаф защиты, автоматики и управления секционным выключателем, трансформаторов напряжения секций 35кВ типа ШЭ2607 179-27Е2УХЛ</t>
  </si>
  <si>
    <t>Шкаф определения места повреждения линий 6-750кВ (до 8 линий) типа ШЭРА-ОМП-Х004 или эквивалент на  ПС 110/35/6 «Чныррах» согласно карте заказа Приложение №1</t>
  </si>
  <si>
    <t>Программное обеспечение и оборудование связи для терминалов БЭ2502 и БЭ2704 или эквивалент на  ПС 110/35/6 «Чныррах» согласно карте заказа Приложение №1</t>
  </si>
  <si>
    <t>Цифровой регистратор РЭС-3 или эквивалент на  ПС 110/35/6 «Чныррах» согласно карте заказа Приложение №1</t>
  </si>
  <si>
    <t>Шкаф защиты и автоматики двухобмоточного трансформатора типа ШЭ2607 150-27Е2УХЛ4 или эквивалент на  ПС 35/10 «Оремиф» согласно карте заказа Приложение №1</t>
  </si>
  <si>
    <t>Шкаф трансформатора напряжения 35кВ типа ШЭ2607 178Е2УХЛ4 или эквивалент на  ПС 35/10 «Оремиф» согласно карте заказа Приложение №1</t>
  </si>
  <si>
    <t>Программное обеспечение и оборудование связи для терминалов БЭ2502 и БЭ2704 или эквивалент на  ПС 35/10 «Оремиф» согласно карте заказа Приложение №1</t>
  </si>
  <si>
    <t>Цифровой регистратор РЭС-3 или эквивалент на  ПС 35/10 «Оремиф» согласно карте заказа Приложение №1</t>
  </si>
  <si>
    <t>Шеф – монтажные работы</t>
  </si>
  <si>
    <t>Компл..</t>
  </si>
  <si>
    <t>усл.ед.</t>
  </si>
  <si>
    <t xml:space="preserve">Шкафы электрические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</si>
</sst>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30" xfId="0" applyNumberFormat="1" applyFont="1" applyFill="1" applyBorder="1" applyAlignment="1">
      <alignment horizontal="center" vertical="center" wrapText="1"/>
    </xf>
    <xf numFmtId="9" fontId="8" fillId="2" borderId="33" xfId="0" applyNumberFormat="1" applyFont="1" applyFill="1" applyBorder="1" applyAlignment="1" applyProtection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0" fontId="11" fillId="0" borderId="39" xfId="0" applyNumberFormat="1" applyFont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left" vertical="center" wrapText="1"/>
    </xf>
    <xf numFmtId="1" fontId="11" fillId="0" borderId="39" xfId="0" applyNumberFormat="1" applyFont="1" applyBorder="1" applyAlignment="1">
      <alignment horizontal="center" vertical="center"/>
    </xf>
    <xf numFmtId="1" fontId="11" fillId="0" borderId="26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6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12</v>
      </c>
      <c r="C3" s="37"/>
      <c r="D3" s="37"/>
      <c r="E3" s="43"/>
      <c r="F3" s="26">
        <f>G21</f>
        <v>18826959.919999998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0" t="s">
        <v>33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43"/>
      <c r="D7" s="53"/>
      <c r="E7" s="53"/>
      <c r="F7" s="54"/>
      <c r="G7" s="55"/>
      <c r="H7" s="5"/>
      <c r="I7" s="36" t="s">
        <v>4</v>
      </c>
      <c r="J7" s="37"/>
      <c r="K7" s="37"/>
      <c r="L7" s="37"/>
      <c r="M7" s="37"/>
      <c r="N7" s="37"/>
      <c r="O7" s="37"/>
      <c r="P7" s="3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02" x14ac:dyDescent="0.25">
      <c r="A9" s="6"/>
      <c r="B9" s="11">
        <v>1</v>
      </c>
      <c r="C9" s="31" t="s">
        <v>19</v>
      </c>
      <c r="D9" s="12" t="s">
        <v>14</v>
      </c>
      <c r="E9" s="25">
        <v>750963.7</v>
      </c>
      <c r="F9" s="33">
        <v>1</v>
      </c>
      <c r="G9" s="21">
        <f>E9*F9</f>
        <v>750963.7</v>
      </c>
      <c r="H9" s="1"/>
      <c r="I9" s="17">
        <f>B9</f>
        <v>1</v>
      </c>
      <c r="J9" s="18" t="str">
        <f>C9</f>
        <v>Шкаф защиты линии, автоматики и управления линейным выключателем 35кВ типа ШЭ2607 172-27Е1УХЛ4 или эквивалент на ПС 110/35/6 «Чныррах» согласно карте заказа Приложение №1</v>
      </c>
      <c r="K9" s="13"/>
      <c r="L9" s="19" t="str">
        <f>D9</f>
        <v>шт.</v>
      </c>
      <c r="M9" s="23">
        <f>E9</f>
        <v>750963.7</v>
      </c>
      <c r="N9" s="12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76.5" customHeight="1" x14ac:dyDescent="0.25">
      <c r="A10" s="6"/>
      <c r="B10" s="11">
        <v>2</v>
      </c>
      <c r="C10" s="32" t="s">
        <v>20</v>
      </c>
      <c r="D10" s="12" t="s">
        <v>14</v>
      </c>
      <c r="E10" s="25">
        <v>1161903.75</v>
      </c>
      <c r="F10" s="34">
        <v>1</v>
      </c>
      <c r="G10" s="21">
        <f>E10*F10</f>
        <v>1161903.75</v>
      </c>
      <c r="H10" s="1"/>
      <c r="I10" s="17">
        <v>2</v>
      </c>
      <c r="J10" s="18" t="str">
        <f>C10</f>
        <v>Шкаф защиты, автоматики и управления вводов 35кВ типа ШЭ2607 162-27Е2УХЛ4 или эквивалент на  ПС 110/35/6 «Чныррах» согласно карте заказа Приложение №1</v>
      </c>
      <c r="K10" s="13"/>
      <c r="L10" s="19" t="str">
        <f t="shared" ref="L10:L11" si="0">D10</f>
        <v>шт.</v>
      </c>
      <c r="M10" s="23">
        <f t="shared" ref="M10:M11" si="1">E10</f>
        <v>1161903.75</v>
      </c>
      <c r="N10" s="12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89.25" x14ac:dyDescent="0.25">
      <c r="A11" s="6"/>
      <c r="B11" s="11">
        <v>3</v>
      </c>
      <c r="C11" s="32" t="s">
        <v>21</v>
      </c>
      <c r="D11" s="12" t="s">
        <v>14</v>
      </c>
      <c r="E11" s="25">
        <v>2039901.4</v>
      </c>
      <c r="F11" s="34">
        <v>2</v>
      </c>
      <c r="G11" s="21">
        <f>E11*F11</f>
        <v>4079802.8</v>
      </c>
      <c r="H11" s="1"/>
      <c r="I11" s="17">
        <v>3</v>
      </c>
      <c r="J11" s="18" t="str">
        <f>C11</f>
        <v>Шкаф защиты и автоматики трехобмоточного трансформатора типа ШЭ2607 152-27Е2УХЛ4 или эквивалент на  ПС 110/35/6 «Чныррах» согласно карте заказа Приложение №1</v>
      </c>
      <c r="K11" s="13"/>
      <c r="L11" s="19" t="str">
        <f t="shared" si="0"/>
        <v>шт.</v>
      </c>
      <c r="M11" s="23">
        <f t="shared" si="1"/>
        <v>2039901.4</v>
      </c>
      <c r="N11" s="12"/>
      <c r="O11" s="19">
        <f>F11</f>
        <v>2</v>
      </c>
      <c r="P11" s="20">
        <f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76.5" x14ac:dyDescent="0.25">
      <c r="A12" s="6"/>
      <c r="B12" s="11">
        <v>4</v>
      </c>
      <c r="C12" s="32" t="s">
        <v>22</v>
      </c>
      <c r="D12" s="12" t="s">
        <v>14</v>
      </c>
      <c r="E12" s="25">
        <v>1188942.53</v>
      </c>
      <c r="F12" s="34">
        <v>1</v>
      </c>
      <c r="G12" s="21">
        <f t="shared" ref="G12:G20" si="2">E12*F12</f>
        <v>1188942.53</v>
      </c>
      <c r="H12" s="1"/>
      <c r="I12" s="17">
        <f t="shared" ref="I12:I20" si="3">B12</f>
        <v>4</v>
      </c>
      <c r="J12" s="18" t="str">
        <f t="shared" ref="J12:J20" si="4">C12</f>
        <v>Шкаф защиты, автоматики и управления секционным выключателем, трансформаторов напряжения секций 35кВ типа ШЭ2607 179-27Е2УХЛ</v>
      </c>
      <c r="K12" s="13"/>
      <c r="L12" s="19" t="str">
        <f t="shared" ref="L12:L20" si="5">D12</f>
        <v>шт.</v>
      </c>
      <c r="M12" s="23">
        <f t="shared" ref="M12:M20" si="6">E12</f>
        <v>1188942.53</v>
      </c>
      <c r="N12" s="12"/>
      <c r="O12" s="19">
        <f t="shared" ref="O12:O20" si="7">F12</f>
        <v>1</v>
      </c>
      <c r="P12" s="20">
        <f t="shared" ref="P12:P20" si="8">N12*O12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89.25" x14ac:dyDescent="0.25">
      <c r="A13" s="6"/>
      <c r="B13" s="11">
        <v>5</v>
      </c>
      <c r="C13" s="32" t="s">
        <v>23</v>
      </c>
      <c r="D13" s="12" t="s">
        <v>14</v>
      </c>
      <c r="E13" s="25">
        <v>522974.73</v>
      </c>
      <c r="F13" s="34">
        <v>1</v>
      </c>
      <c r="G13" s="21">
        <f t="shared" si="2"/>
        <v>522974.73</v>
      </c>
      <c r="H13" s="1"/>
      <c r="I13" s="17">
        <f t="shared" si="3"/>
        <v>5</v>
      </c>
      <c r="J13" s="18" t="str">
        <f t="shared" si="4"/>
        <v>Шкаф определения места повреждения линий 6-750кВ (до 8 линий) типа ШЭРА-ОМП-Х004 или эквивалент на  ПС 110/35/6 «Чныррах» согласно карте заказа Приложение №1</v>
      </c>
      <c r="K13" s="13"/>
      <c r="L13" s="19" t="str">
        <f t="shared" si="5"/>
        <v>шт.</v>
      </c>
      <c r="M13" s="23">
        <f t="shared" si="6"/>
        <v>522974.73</v>
      </c>
      <c r="N13" s="12"/>
      <c r="O13" s="19">
        <f t="shared" si="7"/>
        <v>1</v>
      </c>
      <c r="P13" s="20">
        <f t="shared" si="8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6.5" customHeight="1" x14ac:dyDescent="0.25">
      <c r="A14" s="6"/>
      <c r="B14" s="11">
        <v>6</v>
      </c>
      <c r="C14" s="32" t="s">
        <v>24</v>
      </c>
      <c r="D14" s="12" t="s">
        <v>31</v>
      </c>
      <c r="E14" s="25">
        <v>579971.97</v>
      </c>
      <c r="F14" s="34">
        <v>1</v>
      </c>
      <c r="G14" s="21">
        <f t="shared" si="2"/>
        <v>579971.97</v>
      </c>
      <c r="H14" s="1"/>
      <c r="I14" s="17">
        <f t="shared" si="3"/>
        <v>6</v>
      </c>
      <c r="J14" s="18" t="str">
        <f t="shared" si="4"/>
        <v>Программное обеспечение и оборудование связи для терминалов БЭ2502 и БЭ2704 или эквивалент на  ПС 110/35/6 «Чныррах» согласно карте заказа Приложение №1</v>
      </c>
      <c r="K14" s="13"/>
      <c r="L14" s="19" t="str">
        <f t="shared" si="5"/>
        <v>Компл..</v>
      </c>
      <c r="M14" s="23">
        <f t="shared" si="6"/>
        <v>579971.97</v>
      </c>
      <c r="N14" s="12"/>
      <c r="O14" s="19">
        <f t="shared" si="7"/>
        <v>1</v>
      </c>
      <c r="P14" s="20">
        <f t="shared" si="8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1" customHeight="1" x14ac:dyDescent="0.25">
      <c r="A15" s="6"/>
      <c r="B15" s="11">
        <v>7</v>
      </c>
      <c r="C15" s="32" t="s">
        <v>25</v>
      </c>
      <c r="D15" s="12" t="s">
        <v>14</v>
      </c>
      <c r="E15" s="25">
        <v>2562868.88</v>
      </c>
      <c r="F15" s="34">
        <v>1</v>
      </c>
      <c r="G15" s="21">
        <f t="shared" si="2"/>
        <v>2562868.88</v>
      </c>
      <c r="H15" s="1"/>
      <c r="I15" s="17">
        <f t="shared" si="3"/>
        <v>7</v>
      </c>
      <c r="J15" s="18" t="str">
        <f t="shared" si="4"/>
        <v>Цифровой регистратор РЭС-3 или эквивалент на  ПС 110/35/6 «Чныррах» согласно карте заказа Приложение №1</v>
      </c>
      <c r="K15" s="13"/>
      <c r="L15" s="19" t="str">
        <f t="shared" si="5"/>
        <v>шт.</v>
      </c>
      <c r="M15" s="23">
        <f t="shared" si="6"/>
        <v>2562868.88</v>
      </c>
      <c r="N15" s="12"/>
      <c r="O15" s="19">
        <f t="shared" si="7"/>
        <v>1</v>
      </c>
      <c r="P15" s="20">
        <f t="shared" si="8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89.25" x14ac:dyDescent="0.25">
      <c r="A16" s="6"/>
      <c r="B16" s="11">
        <v>8</v>
      </c>
      <c r="C16" s="32" t="s">
        <v>26</v>
      </c>
      <c r="D16" s="12" t="s">
        <v>14</v>
      </c>
      <c r="E16" s="25">
        <v>1780913.92</v>
      </c>
      <c r="F16" s="34">
        <v>2</v>
      </c>
      <c r="G16" s="21">
        <f t="shared" si="2"/>
        <v>3561827.84</v>
      </c>
      <c r="H16" s="1"/>
      <c r="I16" s="17">
        <f t="shared" si="3"/>
        <v>8</v>
      </c>
      <c r="J16" s="18" t="str">
        <f t="shared" si="4"/>
        <v>Шкаф защиты и автоматики двухобмоточного трансформатора типа ШЭ2607 150-27Е2УХЛ4 или эквивалент на  ПС 35/10 «Оремиф» согласно карте заказа Приложение №1</v>
      </c>
      <c r="K16" s="13"/>
      <c r="L16" s="19" t="str">
        <f t="shared" si="5"/>
        <v>шт.</v>
      </c>
      <c r="M16" s="23">
        <f t="shared" si="6"/>
        <v>1780913.92</v>
      </c>
      <c r="N16" s="12"/>
      <c r="O16" s="19">
        <f t="shared" si="7"/>
        <v>2</v>
      </c>
      <c r="P16" s="20">
        <f t="shared" si="8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76.5" x14ac:dyDescent="0.25">
      <c r="A17" s="6"/>
      <c r="B17" s="11">
        <v>9</v>
      </c>
      <c r="C17" s="32" t="s">
        <v>27</v>
      </c>
      <c r="D17" s="12" t="s">
        <v>14</v>
      </c>
      <c r="E17" s="25">
        <v>974862.87</v>
      </c>
      <c r="F17" s="34">
        <v>1</v>
      </c>
      <c r="G17" s="21">
        <f t="shared" si="2"/>
        <v>974862.87</v>
      </c>
      <c r="H17" s="1"/>
      <c r="I17" s="17">
        <f t="shared" si="3"/>
        <v>9</v>
      </c>
      <c r="J17" s="18" t="str">
        <f t="shared" si="4"/>
        <v>Шкаф трансформатора напряжения 35кВ типа ШЭ2607 178Е2УХЛ4 или эквивалент на  ПС 35/10 «Оремиф» согласно карте заказа Приложение №1</v>
      </c>
      <c r="K17" s="13"/>
      <c r="L17" s="19" t="str">
        <f t="shared" si="5"/>
        <v>шт.</v>
      </c>
      <c r="M17" s="23">
        <f t="shared" si="6"/>
        <v>974862.87</v>
      </c>
      <c r="N17" s="12"/>
      <c r="O17" s="19">
        <f t="shared" si="7"/>
        <v>1</v>
      </c>
      <c r="P17" s="20">
        <f t="shared" si="8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76.5" customHeight="1" x14ac:dyDescent="0.25">
      <c r="A18" s="6"/>
      <c r="B18" s="11">
        <v>10</v>
      </c>
      <c r="C18" s="32" t="s">
        <v>28</v>
      </c>
      <c r="D18" s="12" t="s">
        <v>31</v>
      </c>
      <c r="E18" s="25">
        <v>579971.97</v>
      </c>
      <c r="F18" s="34">
        <v>1</v>
      </c>
      <c r="G18" s="21">
        <f t="shared" si="2"/>
        <v>579971.97</v>
      </c>
      <c r="H18" s="1"/>
      <c r="I18" s="17">
        <f t="shared" si="3"/>
        <v>10</v>
      </c>
      <c r="J18" s="18" t="str">
        <f t="shared" si="4"/>
        <v>Программное обеспечение и оборудование связи для терминалов БЭ2502 и БЭ2704 или эквивалент на  ПС 35/10 «Оремиф» согласно карте заказа Приложение №1</v>
      </c>
      <c r="K18" s="13"/>
      <c r="L18" s="19" t="str">
        <f t="shared" si="5"/>
        <v>Компл..</v>
      </c>
      <c r="M18" s="23">
        <f t="shared" si="6"/>
        <v>579971.97</v>
      </c>
      <c r="N18" s="12"/>
      <c r="O18" s="19">
        <f t="shared" si="7"/>
        <v>1</v>
      </c>
      <c r="P18" s="20">
        <f t="shared" si="8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51" customHeight="1" x14ac:dyDescent="0.25">
      <c r="A19" s="6"/>
      <c r="B19" s="11">
        <v>11</v>
      </c>
      <c r="C19" s="32" t="s">
        <v>29</v>
      </c>
      <c r="D19" s="12" t="s">
        <v>14</v>
      </c>
      <c r="E19" s="25">
        <v>2562868.88</v>
      </c>
      <c r="F19" s="34">
        <v>1</v>
      </c>
      <c r="G19" s="21">
        <f t="shared" si="2"/>
        <v>2562868.88</v>
      </c>
      <c r="H19" s="1"/>
      <c r="I19" s="17">
        <f t="shared" si="3"/>
        <v>11</v>
      </c>
      <c r="J19" s="18" t="str">
        <f t="shared" si="4"/>
        <v>Цифровой регистратор РЭС-3 или эквивалент на  ПС 35/10 «Оремиф» согласно карте заказа Приложение №1</v>
      </c>
      <c r="K19" s="13"/>
      <c r="L19" s="19" t="str">
        <f t="shared" si="5"/>
        <v>шт.</v>
      </c>
      <c r="M19" s="23">
        <f t="shared" si="6"/>
        <v>2562868.88</v>
      </c>
      <c r="N19" s="12"/>
      <c r="O19" s="19">
        <f t="shared" si="7"/>
        <v>1</v>
      </c>
      <c r="P19" s="20">
        <f t="shared" si="8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thickBot="1" x14ac:dyDescent="0.3">
      <c r="A20" s="6"/>
      <c r="B20" s="11">
        <v>12</v>
      </c>
      <c r="C20" s="32" t="s">
        <v>30</v>
      </c>
      <c r="D20" s="12" t="s">
        <v>32</v>
      </c>
      <c r="E20" s="25">
        <v>150000</v>
      </c>
      <c r="F20" s="34">
        <v>2</v>
      </c>
      <c r="G20" s="21">
        <f t="shared" si="2"/>
        <v>300000</v>
      </c>
      <c r="H20" s="1"/>
      <c r="I20" s="17">
        <f t="shared" si="3"/>
        <v>12</v>
      </c>
      <c r="J20" s="18" t="str">
        <f t="shared" si="4"/>
        <v>Шеф – монтажные работы</v>
      </c>
      <c r="K20" s="13"/>
      <c r="L20" s="19" t="str">
        <f t="shared" si="5"/>
        <v>усл.ед.</v>
      </c>
      <c r="M20" s="23">
        <f t="shared" si="6"/>
        <v>150000</v>
      </c>
      <c r="N20" s="12"/>
      <c r="O20" s="19">
        <f t="shared" si="7"/>
        <v>2</v>
      </c>
      <c r="P20" s="20">
        <f t="shared" si="8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customHeight="1" thickBot="1" x14ac:dyDescent="0.3">
      <c r="A21" s="6"/>
      <c r="B21" s="44" t="s">
        <v>7</v>
      </c>
      <c r="C21" s="45"/>
      <c r="D21" s="45"/>
      <c r="E21" s="45"/>
      <c r="F21" s="46"/>
      <c r="G21" s="27">
        <f>SUM(G9:G20)</f>
        <v>18826959.919999998</v>
      </c>
      <c r="H21" s="1"/>
      <c r="I21" s="39" t="s">
        <v>7</v>
      </c>
      <c r="J21" s="40"/>
      <c r="K21" s="40"/>
      <c r="L21" s="40"/>
      <c r="M21" s="40"/>
      <c r="N21" s="40"/>
      <c r="O21" s="41"/>
      <c r="P21" s="14">
        <f>SUM(P9:P20)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6"/>
      <c r="B22" s="59" t="s">
        <v>18</v>
      </c>
      <c r="C22" s="60"/>
      <c r="D22" s="60"/>
      <c r="E22" s="60"/>
      <c r="F22" s="28">
        <v>0.2</v>
      </c>
      <c r="G22" s="29">
        <f>G21*F22</f>
        <v>3765391.9839999997</v>
      </c>
      <c r="H22" s="1"/>
      <c r="I22" s="61" t="s">
        <v>18</v>
      </c>
      <c r="J22" s="62"/>
      <c r="K22" s="62"/>
      <c r="L22" s="62"/>
      <c r="M22" s="62"/>
      <c r="N22" s="62"/>
      <c r="O22" s="24">
        <v>0.2</v>
      </c>
      <c r="P22" s="15">
        <f>P21*O22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thickBot="1" x14ac:dyDescent="0.3">
      <c r="A23" s="6"/>
      <c r="B23" s="47" t="s">
        <v>8</v>
      </c>
      <c r="C23" s="48"/>
      <c r="D23" s="48"/>
      <c r="E23" s="48"/>
      <c r="F23" s="49"/>
      <c r="G23" s="30">
        <f>G21+G22</f>
        <v>22592351.903999999</v>
      </c>
      <c r="H23" s="1"/>
      <c r="I23" s="56" t="s">
        <v>8</v>
      </c>
      <c r="J23" s="57"/>
      <c r="K23" s="57"/>
      <c r="L23" s="57"/>
      <c r="M23" s="57"/>
      <c r="N23" s="57"/>
      <c r="O23" s="58"/>
      <c r="P23" s="16">
        <f>P21+P22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3.75" customHeight="1" x14ac:dyDescent="0.25">
      <c r="B24" s="35"/>
      <c r="C24" s="35"/>
      <c r="D24" s="35"/>
      <c r="E24" s="35"/>
      <c r="F24" s="35"/>
      <c r="G24" s="35"/>
      <c r="H24" s="1"/>
      <c r="I24" s="1"/>
      <c r="J24" s="1"/>
      <c r="K24" s="1"/>
      <c r="L24" s="2"/>
      <c r="M24" s="2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1.5" customHeight="1" x14ac:dyDescent="0.25">
      <c r="B25" s="35"/>
      <c r="C25" s="35"/>
      <c r="D25" s="35"/>
      <c r="E25" s="35"/>
      <c r="F25" s="35"/>
      <c r="G25" s="3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1"/>
    </row>
    <row r="26" spans="1:26" x14ac:dyDescent="0.25">
      <c r="Z26" s="1"/>
    </row>
  </sheetData>
  <mergeCells count="13">
    <mergeCell ref="B25:G25"/>
    <mergeCell ref="I7:P7"/>
    <mergeCell ref="I21:O21"/>
    <mergeCell ref="B24:G24"/>
    <mergeCell ref="B1:P1"/>
    <mergeCell ref="B3:E3"/>
    <mergeCell ref="B21:F21"/>
    <mergeCell ref="B23:F23"/>
    <mergeCell ref="B4:G4"/>
    <mergeCell ref="B7:G7"/>
    <mergeCell ref="I23:O23"/>
    <mergeCell ref="B22:E22"/>
    <mergeCell ref="I22:N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ignoredErrors>
    <ignoredError sqref="L9 L19:L20 L12:L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cp:lastPrinted>2019-02-08T02:26:10Z</cp:lastPrinted>
  <dcterms:created xsi:type="dcterms:W3CDTF">2018-05-22T01:14:50Z</dcterms:created>
  <dcterms:modified xsi:type="dcterms:W3CDTF">2019-02-08T07:23:05Z</dcterms:modified>
</cp:coreProperties>
</file>