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240" windowWidth="16815" windowHeight="682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8" i="1" l="1"/>
  <c r="G37" i="1"/>
  <c r="G33" i="1"/>
  <c r="G29" i="1"/>
  <c r="G25" i="1"/>
  <c r="G22" i="1"/>
  <c r="G23" i="1"/>
  <c r="G24" i="1"/>
  <c r="G26" i="1"/>
  <c r="G27" i="1"/>
  <c r="G28" i="1"/>
  <c r="G30" i="1"/>
  <c r="G31" i="1"/>
  <c r="G32" i="1"/>
  <c r="G34" i="1"/>
  <c r="G35" i="1"/>
  <c r="G36" i="1"/>
  <c r="G39" i="1"/>
  <c r="G40" i="1"/>
  <c r="O11" i="1" l="1"/>
  <c r="O12" i="1"/>
  <c r="P12" i="1" s="1"/>
  <c r="O13" i="1"/>
  <c r="P13" i="1" s="1"/>
  <c r="O14" i="1"/>
  <c r="P14" i="1" s="1"/>
  <c r="O15" i="1"/>
  <c r="P15" i="1" s="1"/>
  <c r="O16" i="1"/>
  <c r="P16" i="1" s="1"/>
  <c r="O17" i="1"/>
  <c r="P17" i="1" s="1"/>
  <c r="O18" i="1"/>
  <c r="P18" i="1" s="1"/>
  <c r="O19" i="1"/>
  <c r="P19" i="1" s="1"/>
  <c r="O10" i="1"/>
  <c r="G11" i="1"/>
  <c r="G12" i="1"/>
  <c r="G13" i="1"/>
  <c r="G14" i="1"/>
  <c r="G15" i="1"/>
  <c r="G16" i="1"/>
  <c r="G17" i="1"/>
  <c r="G18" i="1"/>
  <c r="G19" i="1"/>
  <c r="G10" i="1"/>
  <c r="P11" i="1"/>
  <c r="M11" i="1"/>
  <c r="M12" i="1"/>
  <c r="M13" i="1"/>
  <c r="M14" i="1"/>
  <c r="M15" i="1"/>
  <c r="M16" i="1"/>
  <c r="M17" i="1"/>
  <c r="M18" i="1"/>
  <c r="M19" i="1"/>
  <c r="L11" i="1"/>
  <c r="L12" i="1"/>
  <c r="L13" i="1"/>
  <c r="L14" i="1"/>
  <c r="L15" i="1"/>
  <c r="L16" i="1"/>
  <c r="L17" i="1"/>
  <c r="L18" i="1"/>
  <c r="L19" i="1"/>
  <c r="J11" i="1"/>
  <c r="J12" i="1"/>
  <c r="J13" i="1"/>
  <c r="J14" i="1"/>
  <c r="J15" i="1"/>
  <c r="J16" i="1"/>
  <c r="J17" i="1"/>
  <c r="J18" i="1"/>
  <c r="J19" i="1"/>
  <c r="I12" i="1"/>
  <c r="I13" i="1"/>
  <c r="I14" i="1"/>
  <c r="I15" i="1"/>
  <c r="I16" i="1"/>
  <c r="I17" i="1"/>
  <c r="I18" i="1"/>
  <c r="I19" i="1"/>
  <c r="O23" i="1" l="1"/>
  <c r="P23" i="1" s="1"/>
  <c r="O24" i="1"/>
  <c r="P24" i="1" s="1"/>
  <c r="O25" i="1"/>
  <c r="P25" i="1" s="1"/>
  <c r="O26" i="1"/>
  <c r="P26" i="1" s="1"/>
  <c r="O27" i="1"/>
  <c r="P27" i="1" s="1"/>
  <c r="O28" i="1"/>
  <c r="P28" i="1" s="1"/>
  <c r="O29" i="1"/>
  <c r="P29" i="1" s="1"/>
  <c r="O30" i="1"/>
  <c r="P30" i="1" s="1"/>
  <c r="O31" i="1"/>
  <c r="P31" i="1" s="1"/>
  <c r="O32" i="1"/>
  <c r="P32" i="1" s="1"/>
  <c r="O33" i="1"/>
  <c r="P33" i="1" s="1"/>
  <c r="O34" i="1"/>
  <c r="P34" i="1" s="1"/>
  <c r="O35" i="1"/>
  <c r="P35" i="1" s="1"/>
  <c r="O36" i="1"/>
  <c r="P36" i="1" s="1"/>
  <c r="O37" i="1"/>
  <c r="P37" i="1" s="1"/>
  <c r="O38" i="1"/>
  <c r="P38" i="1" s="1"/>
  <c r="O39" i="1"/>
  <c r="P39" i="1" s="1"/>
  <c r="O40" i="1"/>
  <c r="P40" i="1" s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I24" i="1" l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O22" i="1"/>
  <c r="P22" i="1" s="1"/>
  <c r="M22" i="1"/>
  <c r="L22" i="1"/>
  <c r="J22" i="1"/>
  <c r="I23" i="1"/>
  <c r="I22" i="1"/>
  <c r="P41" i="1" l="1"/>
  <c r="G41" i="1" l="1"/>
  <c r="I11" i="1" l="1"/>
  <c r="I10" i="1"/>
  <c r="P10" i="1"/>
  <c r="L10" i="1"/>
  <c r="J10" i="1"/>
  <c r="P20" i="1" l="1"/>
  <c r="M10" i="1"/>
  <c r="P42" i="1" l="1"/>
  <c r="P43" i="1" s="1"/>
  <c r="P44" i="1" s="1"/>
  <c r="G20" i="1"/>
  <c r="G42" i="1" s="1"/>
  <c r="G43" i="1" l="1"/>
  <c r="G44" i="1" s="1"/>
</calcChain>
</file>

<file path=xl/sharedStrings.xml><?xml version="1.0" encoding="utf-8"?>
<sst xmlns="http://schemas.openxmlformats.org/spreadsheetml/2006/main" count="90" uniqueCount="48">
  <si>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</si>
  <si>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</si>
  <si>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</si>
  <si>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</si>
  <si>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</si>
  <si>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</si>
  <si>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</si>
  <si>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</si>
  <si>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</si>
  <si>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</si>
  <si>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</si>
  <si>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</si>
  <si>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</si>
  <si>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</si>
  <si>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</si>
  <si>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</si>
  <si>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</si>
  <si>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1.1. филиал АО «ДРСК» «Амурские электрические сети»</t>
  </si>
  <si>
    <t>ИТОГО по филиалу "АЭС"</t>
  </si>
  <si>
    <t>шт</t>
  </si>
  <si>
    <t>1.2. филиал АО "ДРСК" "Приморские электрические сети"</t>
  </si>
  <si>
    <t>ИТОГО по филиалу "ПЭС"</t>
  </si>
  <si>
    <t>Структура НМЦ</t>
  </si>
  <si>
    <t>Бугель, NB 20</t>
  </si>
  <si>
    <t>зажим анкерный клиновой, DN 123</t>
  </si>
  <si>
    <t>Зажим анкерный клиновой, РА 1500</t>
  </si>
  <si>
    <t>Зажим ответвительный, P70</t>
  </si>
  <si>
    <t>Зажим ответвительный, РC 481</t>
  </si>
  <si>
    <t>Зажим ответвительный, P 72</t>
  </si>
  <si>
    <t>Зажим ответвительный, P 71</t>
  </si>
  <si>
    <t>Зажим ответвительный , N 70</t>
  </si>
  <si>
    <t>Зажим ответвительный герметичный, Р645</t>
  </si>
  <si>
    <t>Зажим плашечный, CD 35</t>
  </si>
  <si>
    <t>Колпачок, CE 6.35</t>
  </si>
  <si>
    <t>Колпачок изолирующий, CE 25-150</t>
  </si>
  <si>
    <t>Комплект промежуточной подвески, ES 1500</t>
  </si>
  <si>
    <t>Крепление фасадное , SF 50</t>
  </si>
  <si>
    <t>Лента крепления, F 207 (50м)</t>
  </si>
  <si>
    <t>Наконечник изолированный, CPTAR 54</t>
  </si>
  <si>
    <t>Наконечник изолированный, CPTAR 50</t>
  </si>
  <si>
    <t>Наконечник изолированный, CPTAR 35</t>
  </si>
  <si>
    <t>Скрепа для ленты, NC-20 (1упк. 100шт)</t>
  </si>
  <si>
    <t>Хомут стяжной, Е 260</t>
  </si>
  <si>
    <t>Хомут стяжной, E 778</t>
  </si>
  <si>
    <t>упак</t>
  </si>
  <si>
    <t>Кронштейн анкерный, СТ 600</t>
  </si>
  <si>
    <t>Линейно-сцепная арматура (СИП)</t>
  </si>
  <si>
    <t>Кронштейн анкерный, CS 10.3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</si>
</sst>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2"/>
      <name val="Calibri"/>
      <family val="2"/>
      <charset val="204"/>
      <scheme val="minor"/>
    </font>
    <font>
      <sz val="8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1"/>
      <color rgb="FF000000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4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medium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indexed="64"/>
      </bottom>
      <diagonal/>
    </border>
    <border>
      <left style="medium">
        <color rgb="FF002060"/>
      </left>
      <right style="medium">
        <color rgb="FF002060"/>
      </right>
      <top/>
      <bottom style="thin">
        <color indexed="64"/>
      </bottom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medium">
        <color rgb="FF00206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rgb="FF002060"/>
      </right>
      <top/>
      <bottom style="thin">
        <color indexed="64"/>
      </bottom>
      <diagonal/>
    </border>
    <border>
      <left/>
      <right/>
      <top/>
      <bottom style="thin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 style="thin">
        <color rgb="FF002060"/>
      </left>
      <right/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indexed="64"/>
      </bottom>
      <diagonal/>
    </border>
    <border>
      <left/>
      <right style="thin">
        <color indexed="60"/>
      </right>
      <top style="thin">
        <color indexed="60"/>
      </top>
      <bottom style="thin">
        <color indexed="60"/>
      </bottom>
      <diagonal/>
    </border>
  </borders>
  <cellStyleXfs count="2">
    <xf numFmtId="0" fontId="0" fillId="0" borderId="0"/>
    <xf numFmtId="0" fontId="11" fillId="0" borderId="0"/>
  </cellStyleXfs>
  <cellXfs count="81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" fontId="7" fillId="2" borderId="8" xfId="0" applyNumberFormat="1" applyFont="1" applyFill="1" applyBorder="1" applyAlignment="1" applyProtection="1">
      <alignment horizontal="center" vertical="top" wrapText="1"/>
      <protection locked="0"/>
    </xf>
    <xf numFmtId="49" fontId="7" fillId="2" borderId="8" xfId="0" applyNumberFormat="1" applyFont="1" applyFill="1" applyBorder="1" applyAlignment="1" applyProtection="1">
      <alignment horizontal="left" vertical="top" wrapText="1"/>
      <protection locked="0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0" fontId="6" fillId="4" borderId="5" xfId="0" applyFont="1" applyFill="1" applyBorder="1" applyAlignment="1">
      <alignment horizontal="center" vertical="center" wrapText="1"/>
    </xf>
    <xf numFmtId="9" fontId="7" fillId="2" borderId="26" xfId="0" applyNumberFormat="1" applyFont="1" applyFill="1" applyBorder="1" applyAlignment="1" applyProtection="1">
      <alignment horizontal="center" vertical="top" wrapText="1"/>
    </xf>
    <xf numFmtId="4" fontId="6" fillId="4" borderId="4" xfId="0" applyNumberFormat="1" applyFont="1" applyFill="1" applyBorder="1" applyAlignment="1">
      <alignment horizontal="center" vertical="center" wrapText="1"/>
    </xf>
    <xf numFmtId="4" fontId="7" fillId="2" borderId="27" xfId="0" applyNumberFormat="1" applyFont="1" applyFill="1" applyBorder="1" applyAlignment="1" applyProtection="1">
      <alignment horizontal="center" vertical="top" wrapText="1"/>
      <protection locked="0"/>
    </xf>
    <xf numFmtId="49" fontId="7" fillId="2" borderId="27" xfId="0" applyNumberFormat="1" applyFont="1" applyFill="1" applyBorder="1" applyAlignment="1" applyProtection="1">
      <alignment horizontal="left" vertical="top" wrapText="1"/>
      <protection locked="0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4" fontId="1" fillId="6" borderId="33" xfId="0" applyNumberFormat="1" applyFont="1" applyFill="1" applyBorder="1" applyAlignment="1">
      <alignment horizontal="center" vertical="top" wrapText="1"/>
    </xf>
    <xf numFmtId="0" fontId="4" fillId="0" borderId="28" xfId="0" applyFont="1" applyBorder="1" applyAlignment="1">
      <alignment horizontal="center"/>
    </xf>
    <xf numFmtId="4" fontId="7" fillId="2" borderId="6" xfId="0" applyNumberFormat="1" applyFont="1" applyFill="1" applyBorder="1" applyAlignment="1" applyProtection="1">
      <alignment horizontal="center" vertical="top" wrapText="1"/>
      <protection locked="0"/>
    </xf>
    <xf numFmtId="4" fontId="7" fillId="2" borderId="35" xfId="0" applyNumberFormat="1" applyFont="1" applyFill="1" applyBorder="1" applyAlignment="1" applyProtection="1">
      <alignment horizontal="center" vertical="top" wrapText="1"/>
      <protection locked="0"/>
    </xf>
    <xf numFmtId="4" fontId="7" fillId="6" borderId="29" xfId="0" applyNumberFormat="1" applyFont="1" applyFill="1" applyBorder="1" applyAlignment="1" applyProtection="1">
      <alignment horizontal="center" vertical="top" wrapText="1"/>
    </xf>
    <xf numFmtId="0" fontId="4" fillId="6" borderId="28" xfId="0" applyFont="1" applyFill="1" applyBorder="1" applyAlignment="1">
      <alignment horizontal="center"/>
    </xf>
    <xf numFmtId="49" fontId="2" fillId="6" borderId="13" xfId="0" applyNumberFormat="1" applyFont="1" applyFill="1" applyBorder="1" applyAlignment="1">
      <alignment horizontal="left" vertical="top" wrapText="1"/>
    </xf>
    <xf numFmtId="49" fontId="7" fillId="2" borderId="35" xfId="0" applyNumberFormat="1" applyFont="1" applyFill="1" applyBorder="1" applyAlignment="1" applyProtection="1">
      <alignment horizontal="left" vertical="top" wrapText="1"/>
      <protection locked="0"/>
    </xf>
    <xf numFmtId="3" fontId="2" fillId="6" borderId="6" xfId="0" applyNumberFormat="1" applyFont="1" applyFill="1" applyBorder="1" applyAlignment="1">
      <alignment horizontal="center" vertical="top" wrapText="1"/>
    </xf>
    <xf numFmtId="4" fontId="2" fillId="6" borderId="6" xfId="0" applyNumberFormat="1" applyFont="1" applyFill="1" applyBorder="1" applyAlignment="1">
      <alignment horizontal="center" vertical="top" wrapText="1"/>
    </xf>
    <xf numFmtId="0" fontId="0" fillId="0" borderId="32" xfId="0" applyNumberFormat="1" applyFont="1" applyBorder="1" applyAlignment="1">
      <alignment horizontal="center" vertical="center" wrapText="1"/>
    </xf>
    <xf numFmtId="49" fontId="7" fillId="2" borderId="6" xfId="0" applyNumberFormat="1" applyFont="1" applyFill="1" applyBorder="1" applyAlignment="1" applyProtection="1">
      <alignment horizontal="left" vertical="top" wrapText="1"/>
      <protection locked="0"/>
    </xf>
    <xf numFmtId="4" fontId="2" fillId="6" borderId="29" xfId="0" applyNumberFormat="1" applyFont="1" applyFill="1" applyBorder="1" applyAlignment="1">
      <alignment horizontal="center" vertical="top" wrapText="1"/>
    </xf>
    <xf numFmtId="0" fontId="2" fillId="0" borderId="34" xfId="0" applyFont="1" applyBorder="1" applyAlignment="1">
      <alignment horizontal="center" vertical="top" wrapText="1"/>
    </xf>
    <xf numFmtId="4" fontId="1" fillId="4" borderId="42" xfId="0" applyNumberFormat="1" applyFont="1" applyFill="1" applyBorder="1" applyAlignment="1">
      <alignment horizontal="center" vertical="center" wrapText="1"/>
    </xf>
    <xf numFmtId="4" fontId="2" fillId="6" borderId="32" xfId="0" applyNumberFormat="1" applyFont="1" applyFill="1" applyBorder="1" applyAlignment="1">
      <alignment horizontal="center" vertical="top" wrapText="1"/>
    </xf>
    <xf numFmtId="3" fontId="2" fillId="6" borderId="44" xfId="0" applyNumberFormat="1" applyFont="1" applyFill="1" applyBorder="1" applyAlignment="1">
      <alignment horizontal="center" vertical="top" wrapText="1"/>
    </xf>
    <xf numFmtId="4" fontId="1" fillId="6" borderId="45" xfId="0" applyNumberFormat="1" applyFont="1" applyFill="1" applyBorder="1" applyAlignment="1">
      <alignment horizontal="center" vertical="top" wrapText="1"/>
    </xf>
    <xf numFmtId="0" fontId="12" fillId="0" borderId="31" xfId="1" applyNumberFormat="1" applyFont="1" applyBorder="1" applyAlignment="1">
      <alignment horizontal="left" vertical="center" wrapText="1"/>
    </xf>
    <xf numFmtId="0" fontId="13" fillId="0" borderId="31" xfId="1" applyNumberFormat="1" applyFont="1" applyBorder="1" applyAlignment="1">
      <alignment horizontal="left" vertical="center" wrapText="1"/>
    </xf>
    <xf numFmtId="3" fontId="13" fillId="0" borderId="46" xfId="1" applyNumberFormat="1" applyFont="1" applyBorder="1" applyAlignment="1">
      <alignment horizontal="center" vertical="center"/>
    </xf>
    <xf numFmtId="1" fontId="13" fillId="0" borderId="46" xfId="1" applyNumberFormat="1" applyFont="1" applyBorder="1" applyAlignment="1">
      <alignment horizontal="center" vertical="center"/>
    </xf>
    <xf numFmtId="0" fontId="14" fillId="0" borderId="32" xfId="0" applyFont="1" applyBorder="1" applyAlignment="1">
      <alignment horizontal="center" vertical="center"/>
    </xf>
    <xf numFmtId="4" fontId="14" fillId="0" borderId="32" xfId="0" applyNumberFormat="1" applyFont="1" applyBorder="1" applyAlignment="1">
      <alignment horizontal="center" vertical="center"/>
    </xf>
    <xf numFmtId="0" fontId="1" fillId="6" borderId="30" xfId="0" applyFont="1" applyFill="1" applyBorder="1" applyAlignment="1">
      <alignment horizontal="left"/>
    </xf>
    <xf numFmtId="0" fontId="4" fillId="6" borderId="24" xfId="0" applyFont="1" applyFill="1" applyBorder="1" applyAlignment="1">
      <alignment horizontal="left"/>
    </xf>
    <xf numFmtId="0" fontId="4" fillId="6" borderId="14" xfId="0" applyFont="1" applyFill="1" applyBorder="1" applyAlignment="1">
      <alignment horizontal="left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8" fillId="4" borderId="43" xfId="0" applyNumberFormat="1" applyFont="1" applyFill="1" applyBorder="1" applyAlignment="1" applyProtection="1">
      <alignment horizontal="right" vertical="center" wrapText="1"/>
    </xf>
    <xf numFmtId="4" fontId="8" fillId="4" borderId="41" xfId="0" applyNumberFormat="1" applyFont="1" applyFill="1" applyBorder="1" applyAlignment="1" applyProtection="1">
      <alignment horizontal="right" vertical="center" wrapText="1"/>
    </xf>
    <xf numFmtId="4" fontId="8" fillId="4" borderId="40" xfId="0" applyNumberFormat="1" applyFont="1" applyFill="1" applyBorder="1" applyAlignment="1" applyProtection="1">
      <alignment horizontal="right" vertical="center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22" xfId="0" applyNumberFormat="1" applyFont="1" applyFill="1" applyBorder="1" applyAlignment="1" applyProtection="1">
      <alignment horizontal="right" vertical="top" wrapText="1"/>
    </xf>
    <xf numFmtId="4" fontId="7" fillId="4" borderId="15" xfId="0" applyNumberFormat="1" applyFont="1" applyFill="1" applyBorder="1" applyAlignment="1" applyProtection="1">
      <alignment horizontal="right" vertical="top" wrapText="1"/>
    </xf>
    <xf numFmtId="0" fontId="10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4" fontId="7" fillId="4" borderId="19" xfId="0" applyNumberFormat="1" applyFont="1" applyFill="1" applyBorder="1" applyAlignment="1" applyProtection="1">
      <alignment horizontal="right" vertical="top" wrapText="1"/>
    </xf>
    <xf numFmtId="0" fontId="5" fillId="3" borderId="16" xfId="0" applyFont="1" applyFill="1" applyBorder="1" applyAlignment="1">
      <alignment horizontal="center" vertical="center" wrapText="1"/>
    </xf>
    <xf numFmtId="0" fontId="1" fillId="7" borderId="36" xfId="0" applyFont="1" applyFill="1" applyBorder="1" applyAlignment="1">
      <alignment horizontal="center" vertical="center" wrapText="1"/>
    </xf>
    <xf numFmtId="0" fontId="1" fillId="7" borderId="37" xfId="0" applyFont="1" applyFill="1" applyBorder="1" applyAlignment="1">
      <alignment horizontal="center" vertical="center" wrapText="1"/>
    </xf>
    <xf numFmtId="0" fontId="1" fillId="7" borderId="38" xfId="0" applyFont="1" applyFill="1" applyBorder="1" applyAlignment="1">
      <alignment horizontal="center" vertical="center" wrapText="1"/>
    </xf>
    <xf numFmtId="0" fontId="1" fillId="7" borderId="30" xfId="0" applyFont="1" applyFill="1" applyBorder="1" applyAlignment="1">
      <alignment horizontal="left"/>
    </xf>
    <xf numFmtId="0" fontId="1" fillId="7" borderId="24" xfId="0" applyFont="1" applyFill="1" applyBorder="1" applyAlignment="1">
      <alignment horizontal="left"/>
    </xf>
    <xf numFmtId="0" fontId="1" fillId="7" borderId="39" xfId="0" applyFont="1" applyFill="1" applyBorder="1" applyAlignment="1">
      <alignment horizontal="left"/>
    </xf>
    <xf numFmtId="0" fontId="1" fillId="7" borderId="14" xfId="0" applyFont="1" applyFill="1" applyBorder="1" applyAlignment="1">
      <alignment horizontal="left"/>
    </xf>
    <xf numFmtId="0" fontId="1" fillId="7" borderId="36" xfId="0" applyFont="1" applyFill="1" applyBorder="1" applyAlignment="1">
      <alignment horizontal="center"/>
    </xf>
    <xf numFmtId="0" fontId="1" fillId="7" borderId="37" xfId="0" applyFont="1" applyFill="1" applyBorder="1" applyAlignment="1">
      <alignment horizontal="center"/>
    </xf>
    <xf numFmtId="0" fontId="1" fillId="7" borderId="38" xfId="0" applyFont="1" applyFill="1" applyBorder="1" applyAlignment="1">
      <alignment horizontal="center"/>
    </xf>
    <xf numFmtId="0" fontId="4" fillId="7" borderId="24" xfId="0" applyFont="1" applyFill="1" applyBorder="1" applyAlignment="1">
      <alignment horizontal="left"/>
    </xf>
    <xf numFmtId="0" fontId="4" fillId="7" borderId="39" xfId="0" applyFont="1" applyFill="1" applyBorder="1" applyAlignment="1">
      <alignment horizontal="left"/>
    </xf>
    <xf numFmtId="0" fontId="4" fillId="7" borderId="14" xfId="0" applyFont="1" applyFill="1" applyBorder="1" applyAlignment="1">
      <alignment horizontal="left"/>
    </xf>
  </cellXfs>
  <cellStyles count="2">
    <cellStyle name="Обычный" xfId="0" builtinId="0"/>
    <cellStyle name="Обычный_Структура НМЦ" xfId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7"/>
  <sheetViews>
    <sheetView tabSelected="1" zoomScaleNormal="100" workbookViewId="0">
      <selection activeCell="F17" sqref="F17"/>
    </sheetView>
  </sheetViews>
  <sheetFormatPr defaultRowHeight="15" x14ac:dyDescent="0.25"/>
  <cols>
    <col min="1" max="1" width="4.5703125" customWidth="1"/>
    <col min="2" max="2" width="9.140625" customWidth="1"/>
    <col min="3" max="3" width="49.7109375" customWidth="1"/>
    <col min="4" max="4" width="7.140625" customWidth="1"/>
    <col min="5" max="5" width="17.140625" customWidth="1"/>
    <col min="6" max="6" width="16.7109375" customWidth="1"/>
    <col min="7" max="7" width="22.85546875" customWidth="1"/>
    <col min="10" max="10" width="29.1406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50" t="s">
        <v>22</v>
      </c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51" t="s">
        <v>11</v>
      </c>
      <c r="C3" s="52"/>
      <c r="D3" s="52"/>
      <c r="E3" s="53"/>
      <c r="F3" s="19">
        <v>3358662</v>
      </c>
      <c r="G3" s="17" t="s">
        <v>2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60" t="s">
        <v>46</v>
      </c>
      <c r="C4" s="60"/>
      <c r="D4" s="60"/>
      <c r="E4" s="60"/>
      <c r="F4" s="60"/>
      <c r="G4" s="60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61" t="s">
        <v>12</v>
      </c>
      <c r="C7" s="53"/>
      <c r="D7" s="62"/>
      <c r="E7" s="62"/>
      <c r="F7" s="63"/>
      <c r="G7" s="64"/>
      <c r="H7" s="5"/>
      <c r="I7" s="51" t="s">
        <v>3</v>
      </c>
      <c r="J7" s="52"/>
      <c r="K7" s="52"/>
      <c r="L7" s="52"/>
      <c r="M7" s="52"/>
      <c r="N7" s="52"/>
      <c r="O7" s="52"/>
      <c r="P7" s="67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7" t="s">
        <v>4</v>
      </c>
      <c r="C8" s="8" t="s">
        <v>0</v>
      </c>
      <c r="D8" s="8" t="s">
        <v>8</v>
      </c>
      <c r="E8" s="9" t="s">
        <v>9</v>
      </c>
      <c r="F8" s="9" t="s">
        <v>5</v>
      </c>
      <c r="G8" s="10" t="s">
        <v>10</v>
      </c>
      <c r="H8" s="36"/>
      <c r="I8" s="7" t="s">
        <v>4</v>
      </c>
      <c r="J8" s="8" t="s">
        <v>1</v>
      </c>
      <c r="K8" s="9" t="s">
        <v>13</v>
      </c>
      <c r="L8" s="8" t="s">
        <v>8</v>
      </c>
      <c r="M8" s="9" t="s">
        <v>9</v>
      </c>
      <c r="N8" s="9" t="s">
        <v>14</v>
      </c>
      <c r="O8" s="9" t="s">
        <v>5</v>
      </c>
      <c r="P8" s="10" t="s">
        <v>15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B9" s="68" t="s">
        <v>17</v>
      </c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70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5.5" x14ac:dyDescent="0.25">
      <c r="A10" s="6"/>
      <c r="B10" s="24">
        <v>1</v>
      </c>
      <c r="C10" s="42" t="s">
        <v>25</v>
      </c>
      <c r="D10" s="33" t="s">
        <v>19</v>
      </c>
      <c r="E10" s="45">
        <v>563.28</v>
      </c>
      <c r="F10" s="44">
        <v>1050</v>
      </c>
      <c r="G10" s="27">
        <f>E10*F10</f>
        <v>591444</v>
      </c>
      <c r="H10" s="1"/>
      <c r="I10" s="28">
        <f>B10</f>
        <v>1</v>
      </c>
      <c r="J10" s="29" t="str">
        <f>C10</f>
        <v>Зажим анкерный клиновой, РА 1500</v>
      </c>
      <c r="K10" s="34"/>
      <c r="L10" s="31" t="str">
        <f>D10</f>
        <v>шт</v>
      </c>
      <c r="M10" s="32">
        <f t="shared" ref="M10:M19" si="0">F10</f>
        <v>1050</v>
      </c>
      <c r="N10" s="25"/>
      <c r="O10" s="31">
        <f>F10</f>
        <v>1050</v>
      </c>
      <c r="P10" s="35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x14ac:dyDescent="0.25">
      <c r="A11" s="6"/>
      <c r="B11" s="11">
        <v>2</v>
      </c>
      <c r="C11" s="42" t="s">
        <v>26</v>
      </c>
      <c r="D11" s="33" t="s">
        <v>19</v>
      </c>
      <c r="E11" s="45">
        <v>264.64</v>
      </c>
      <c r="F11" s="44">
        <v>700</v>
      </c>
      <c r="G11" s="27">
        <f t="shared" ref="G11:G19" si="1">E11*F11</f>
        <v>185248</v>
      </c>
      <c r="H11" s="1"/>
      <c r="I11" s="16">
        <f t="shared" ref="I11:I19" si="2">B11</f>
        <v>2</v>
      </c>
      <c r="J11" s="29" t="str">
        <f t="shared" ref="J11:J19" si="3">C11</f>
        <v>Зажим ответвительный, P70</v>
      </c>
      <c r="K11" s="13"/>
      <c r="L11" s="31" t="str">
        <f t="shared" ref="L11:L19" si="4">D11</f>
        <v>шт</v>
      </c>
      <c r="M11" s="32">
        <f t="shared" si="0"/>
        <v>700</v>
      </c>
      <c r="N11" s="12"/>
      <c r="O11" s="31">
        <f t="shared" ref="O11:O19" si="5">F11</f>
        <v>700</v>
      </c>
      <c r="P11" s="35">
        <f t="shared" ref="P11:P19" si="6">N11*O11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x14ac:dyDescent="0.25">
      <c r="A12" s="6"/>
      <c r="B12" s="11">
        <v>3</v>
      </c>
      <c r="C12" s="42" t="s">
        <v>27</v>
      </c>
      <c r="D12" s="33" t="s">
        <v>19</v>
      </c>
      <c r="E12" s="45">
        <v>842.97</v>
      </c>
      <c r="F12" s="44">
        <v>764</v>
      </c>
      <c r="G12" s="27">
        <f t="shared" si="1"/>
        <v>644029.08000000007</v>
      </c>
      <c r="H12" s="1"/>
      <c r="I12" s="28">
        <f t="shared" si="2"/>
        <v>3</v>
      </c>
      <c r="J12" s="29" t="str">
        <f t="shared" si="3"/>
        <v>Зажим ответвительный, РC 481</v>
      </c>
      <c r="K12" s="13"/>
      <c r="L12" s="31" t="str">
        <f t="shared" si="4"/>
        <v>шт</v>
      </c>
      <c r="M12" s="32">
        <f t="shared" si="0"/>
        <v>764</v>
      </c>
      <c r="N12" s="12"/>
      <c r="O12" s="31">
        <f t="shared" si="5"/>
        <v>764</v>
      </c>
      <c r="P12" s="35">
        <f t="shared" si="6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x14ac:dyDescent="0.25">
      <c r="A13" s="6"/>
      <c r="B13" s="11">
        <v>4</v>
      </c>
      <c r="C13" s="42" t="s">
        <v>45</v>
      </c>
      <c r="D13" s="33" t="s">
        <v>19</v>
      </c>
      <c r="E13" s="45">
        <v>579.63</v>
      </c>
      <c r="F13" s="44">
        <v>100</v>
      </c>
      <c r="G13" s="27">
        <f t="shared" si="1"/>
        <v>57963</v>
      </c>
      <c r="H13" s="1"/>
      <c r="I13" s="16">
        <f t="shared" si="2"/>
        <v>4</v>
      </c>
      <c r="J13" s="29" t="str">
        <f t="shared" si="3"/>
        <v>Кронштейн анкерный, СТ 600</v>
      </c>
      <c r="K13" s="13"/>
      <c r="L13" s="31" t="str">
        <f t="shared" si="4"/>
        <v>шт</v>
      </c>
      <c r="M13" s="32">
        <f t="shared" si="0"/>
        <v>100</v>
      </c>
      <c r="N13" s="12"/>
      <c r="O13" s="31">
        <f t="shared" si="5"/>
        <v>100</v>
      </c>
      <c r="P13" s="35">
        <f t="shared" si="6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x14ac:dyDescent="0.25">
      <c r="A14" s="6"/>
      <c r="B14" s="11">
        <v>5</v>
      </c>
      <c r="C14" s="42" t="s">
        <v>47</v>
      </c>
      <c r="D14" s="33" t="s">
        <v>19</v>
      </c>
      <c r="E14" s="45">
        <v>212.06</v>
      </c>
      <c r="F14" s="44">
        <v>500</v>
      </c>
      <c r="G14" s="27">
        <f t="shared" si="1"/>
        <v>106030</v>
      </c>
      <c r="H14" s="1"/>
      <c r="I14" s="28">
        <f t="shared" si="2"/>
        <v>5</v>
      </c>
      <c r="J14" s="29" t="str">
        <f t="shared" si="3"/>
        <v>Кронштейн анкерный, CS 10.3</v>
      </c>
      <c r="K14" s="13"/>
      <c r="L14" s="31" t="str">
        <f t="shared" si="4"/>
        <v>шт</v>
      </c>
      <c r="M14" s="32">
        <f t="shared" si="0"/>
        <v>500</v>
      </c>
      <c r="N14" s="12"/>
      <c r="O14" s="31">
        <f t="shared" si="5"/>
        <v>500</v>
      </c>
      <c r="P14" s="35">
        <f t="shared" si="6"/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x14ac:dyDescent="0.25">
      <c r="A15" s="6"/>
      <c r="B15" s="11">
        <v>6</v>
      </c>
      <c r="C15" s="42" t="s">
        <v>37</v>
      </c>
      <c r="D15" s="33" t="s">
        <v>44</v>
      </c>
      <c r="E15" s="46">
        <v>3844.1</v>
      </c>
      <c r="F15" s="44">
        <v>10</v>
      </c>
      <c r="G15" s="27">
        <f t="shared" si="1"/>
        <v>38441</v>
      </c>
      <c r="H15" s="1"/>
      <c r="I15" s="16">
        <f t="shared" si="2"/>
        <v>6</v>
      </c>
      <c r="J15" s="29" t="str">
        <f t="shared" si="3"/>
        <v>Лента крепления, F 207 (50м)</v>
      </c>
      <c r="K15" s="13"/>
      <c r="L15" s="31" t="str">
        <f t="shared" si="4"/>
        <v>упак</v>
      </c>
      <c r="M15" s="32">
        <f t="shared" si="0"/>
        <v>10</v>
      </c>
      <c r="N15" s="12"/>
      <c r="O15" s="31">
        <f t="shared" si="5"/>
        <v>10</v>
      </c>
      <c r="P15" s="35">
        <f t="shared" si="6"/>
        <v>0</v>
      </c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5.5" x14ac:dyDescent="0.25">
      <c r="A16" s="6"/>
      <c r="B16" s="11">
        <v>7</v>
      </c>
      <c r="C16" s="42" t="s">
        <v>38</v>
      </c>
      <c r="D16" s="33" t="s">
        <v>19</v>
      </c>
      <c r="E16" s="45">
        <v>469.7</v>
      </c>
      <c r="F16" s="44">
        <v>100</v>
      </c>
      <c r="G16" s="27">
        <f t="shared" si="1"/>
        <v>46970</v>
      </c>
      <c r="H16" s="1"/>
      <c r="I16" s="28">
        <f t="shared" si="2"/>
        <v>7</v>
      </c>
      <c r="J16" s="29" t="str">
        <f t="shared" si="3"/>
        <v>Наконечник изолированный, CPTAR 54</v>
      </c>
      <c r="K16" s="13"/>
      <c r="L16" s="31" t="str">
        <f t="shared" si="4"/>
        <v>шт</v>
      </c>
      <c r="M16" s="32">
        <f t="shared" si="0"/>
        <v>100</v>
      </c>
      <c r="N16" s="12"/>
      <c r="O16" s="31">
        <f t="shared" si="5"/>
        <v>100</v>
      </c>
      <c r="P16" s="35">
        <f t="shared" si="6"/>
        <v>0</v>
      </c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5.5" x14ac:dyDescent="0.25">
      <c r="A17" s="6"/>
      <c r="B17" s="11">
        <v>8</v>
      </c>
      <c r="C17" s="42" t="s">
        <v>40</v>
      </c>
      <c r="D17" s="33" t="s">
        <v>19</v>
      </c>
      <c r="E17" s="45">
        <v>469.7</v>
      </c>
      <c r="F17" s="44">
        <v>100</v>
      </c>
      <c r="G17" s="27">
        <f t="shared" si="1"/>
        <v>46970</v>
      </c>
      <c r="H17" s="1"/>
      <c r="I17" s="16">
        <f t="shared" si="2"/>
        <v>8</v>
      </c>
      <c r="J17" s="29" t="str">
        <f t="shared" si="3"/>
        <v>Наконечник изолированный, CPTAR 35</v>
      </c>
      <c r="K17" s="13"/>
      <c r="L17" s="31" t="str">
        <f t="shared" si="4"/>
        <v>шт</v>
      </c>
      <c r="M17" s="32">
        <f t="shared" si="0"/>
        <v>100</v>
      </c>
      <c r="N17" s="12"/>
      <c r="O17" s="31">
        <f t="shared" si="5"/>
        <v>100</v>
      </c>
      <c r="P17" s="35">
        <f t="shared" si="6"/>
        <v>0</v>
      </c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25">
      <c r="A18" s="6"/>
      <c r="B18" s="11">
        <v>9</v>
      </c>
      <c r="C18" s="42" t="s">
        <v>42</v>
      </c>
      <c r="D18" s="33" t="s">
        <v>19</v>
      </c>
      <c r="E18" s="45">
        <v>9.44</v>
      </c>
      <c r="F18" s="44">
        <v>300</v>
      </c>
      <c r="G18" s="27">
        <f t="shared" si="1"/>
        <v>2832</v>
      </c>
      <c r="H18" s="1"/>
      <c r="I18" s="28">
        <f t="shared" si="2"/>
        <v>9</v>
      </c>
      <c r="J18" s="29" t="str">
        <f t="shared" si="3"/>
        <v>Хомут стяжной, Е 260</v>
      </c>
      <c r="K18" s="13"/>
      <c r="L18" s="31" t="str">
        <f t="shared" si="4"/>
        <v>шт</v>
      </c>
      <c r="M18" s="32">
        <f t="shared" si="0"/>
        <v>300</v>
      </c>
      <c r="N18" s="12"/>
      <c r="O18" s="31">
        <f t="shared" si="5"/>
        <v>300</v>
      </c>
      <c r="P18" s="35">
        <f t="shared" si="6"/>
        <v>0</v>
      </c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x14ac:dyDescent="0.25">
      <c r="A19" s="6"/>
      <c r="B19" s="11">
        <v>10</v>
      </c>
      <c r="C19" s="42" t="s">
        <v>43</v>
      </c>
      <c r="D19" s="33" t="s">
        <v>19</v>
      </c>
      <c r="E19" s="45">
        <v>6.1</v>
      </c>
      <c r="F19" s="43">
        <v>2100</v>
      </c>
      <c r="G19" s="27">
        <f t="shared" si="1"/>
        <v>12810</v>
      </c>
      <c r="H19" s="1"/>
      <c r="I19" s="16">
        <f t="shared" si="2"/>
        <v>10</v>
      </c>
      <c r="J19" s="29" t="str">
        <f t="shared" si="3"/>
        <v>Хомут стяжной, E 778</v>
      </c>
      <c r="K19" s="21"/>
      <c r="L19" s="31" t="str">
        <f t="shared" si="4"/>
        <v>шт</v>
      </c>
      <c r="M19" s="32">
        <f t="shared" si="0"/>
        <v>2100</v>
      </c>
      <c r="N19" s="20"/>
      <c r="O19" s="31">
        <f t="shared" si="5"/>
        <v>2100</v>
      </c>
      <c r="P19" s="35">
        <f t="shared" si="6"/>
        <v>0</v>
      </c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5">
      <c r="A20" s="6"/>
      <c r="B20" s="71" t="s">
        <v>18</v>
      </c>
      <c r="C20" s="72"/>
      <c r="D20" s="72"/>
      <c r="E20" s="73"/>
      <c r="F20" s="74"/>
      <c r="G20" s="22">
        <f>SUM(G10:G19)</f>
        <v>1732737.08</v>
      </c>
      <c r="H20" s="36"/>
      <c r="I20" s="47" t="s">
        <v>18</v>
      </c>
      <c r="J20" s="48"/>
      <c r="K20" s="48"/>
      <c r="L20" s="48"/>
      <c r="M20" s="48"/>
      <c r="N20" s="48"/>
      <c r="O20" s="49"/>
      <c r="P20" s="23">
        <f>SUM(P10:P19)</f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x14ac:dyDescent="0.25">
      <c r="A21" s="6"/>
      <c r="B21" s="75" t="s">
        <v>20</v>
      </c>
      <c r="C21" s="76"/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  <c r="O21" s="76"/>
      <c r="P21" s="77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x14ac:dyDescent="0.25">
      <c r="A22" s="6"/>
      <c r="B22" s="24">
        <v>1</v>
      </c>
      <c r="C22" s="42" t="s">
        <v>23</v>
      </c>
      <c r="D22" s="33" t="s">
        <v>19</v>
      </c>
      <c r="E22" s="46">
        <v>18.574999999999999</v>
      </c>
      <c r="F22" s="43">
        <v>620</v>
      </c>
      <c r="G22" s="27">
        <f>F22*E22</f>
        <v>11516.5</v>
      </c>
      <c r="H22" s="1"/>
      <c r="I22" s="28">
        <f>B22</f>
        <v>1</v>
      </c>
      <c r="J22" s="29" t="str">
        <f t="shared" ref="J22:J31" si="7">C22</f>
        <v>Бугель, NB 20</v>
      </c>
      <c r="K22" s="30"/>
      <c r="L22" s="31" t="str">
        <f>D22</f>
        <v>шт</v>
      </c>
      <c r="M22" s="32">
        <f>E22</f>
        <v>18.574999999999999</v>
      </c>
      <c r="N22" s="26"/>
      <c r="O22" s="39">
        <f>F22</f>
        <v>620</v>
      </c>
      <c r="P22" s="38">
        <f>N22*O22</f>
        <v>0</v>
      </c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25.5" x14ac:dyDescent="0.25">
      <c r="A23" s="6"/>
      <c r="B23" s="11">
        <v>2</v>
      </c>
      <c r="C23" s="42" t="s">
        <v>24</v>
      </c>
      <c r="D23" s="33" t="s">
        <v>19</v>
      </c>
      <c r="E23" s="46">
        <v>110.58329999999999</v>
      </c>
      <c r="F23" s="44">
        <v>528</v>
      </c>
      <c r="G23" s="27">
        <f t="shared" ref="G23:G40" si="8">F23*E23</f>
        <v>58387.982399999994</v>
      </c>
      <c r="H23" s="1"/>
      <c r="I23" s="16">
        <f>B23</f>
        <v>2</v>
      </c>
      <c r="J23" s="29" t="str">
        <f t="shared" si="7"/>
        <v>зажим анкерный клиновой, DN 123</v>
      </c>
      <c r="K23" s="21"/>
      <c r="L23" s="31" t="str">
        <f t="shared" ref="L23:L40" si="9">D23</f>
        <v>шт</v>
      </c>
      <c r="M23" s="32">
        <f t="shared" ref="M23:M40" si="10">E23</f>
        <v>110.58329999999999</v>
      </c>
      <c r="N23" s="20"/>
      <c r="O23" s="39">
        <f t="shared" ref="O23:O40" si="11">F23</f>
        <v>528</v>
      </c>
      <c r="P23" s="38">
        <f t="shared" ref="P23:P40" si="12">N23*O23</f>
        <v>0</v>
      </c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25.5" x14ac:dyDescent="0.25">
      <c r="A24" s="6"/>
      <c r="B24" s="11">
        <v>3</v>
      </c>
      <c r="C24" s="42" t="s">
        <v>25</v>
      </c>
      <c r="D24" s="33" t="s">
        <v>19</v>
      </c>
      <c r="E24" s="46">
        <v>563.27499999999998</v>
      </c>
      <c r="F24" s="43">
        <v>718</v>
      </c>
      <c r="G24" s="27">
        <f t="shared" si="8"/>
        <v>404431.45</v>
      </c>
      <c r="H24" s="1"/>
      <c r="I24" s="16">
        <f t="shared" ref="I24:J40" si="13">B24</f>
        <v>3</v>
      </c>
      <c r="J24" s="29" t="str">
        <f t="shared" si="7"/>
        <v>Зажим анкерный клиновой, РА 1500</v>
      </c>
      <c r="K24" s="21"/>
      <c r="L24" s="31" t="str">
        <f t="shared" si="9"/>
        <v>шт</v>
      </c>
      <c r="M24" s="32">
        <f t="shared" si="10"/>
        <v>563.27499999999998</v>
      </c>
      <c r="N24" s="20"/>
      <c r="O24" s="39">
        <f t="shared" si="11"/>
        <v>718</v>
      </c>
      <c r="P24" s="38">
        <f t="shared" si="12"/>
        <v>0</v>
      </c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x14ac:dyDescent="0.25">
      <c r="A25" s="6"/>
      <c r="B25" s="11">
        <v>4</v>
      </c>
      <c r="C25" s="42" t="s">
        <v>26</v>
      </c>
      <c r="D25" s="33" t="s">
        <v>19</v>
      </c>
      <c r="E25" s="46">
        <v>264.64170000000001</v>
      </c>
      <c r="F25" s="44">
        <v>696</v>
      </c>
      <c r="G25" s="27">
        <f t="shared" si="8"/>
        <v>184190.6232</v>
      </c>
      <c r="H25" s="1"/>
      <c r="I25" s="16">
        <f t="shared" si="13"/>
        <v>4</v>
      </c>
      <c r="J25" s="29" t="str">
        <f t="shared" si="7"/>
        <v>Зажим ответвительный, P70</v>
      </c>
      <c r="K25" s="21"/>
      <c r="L25" s="31" t="str">
        <f t="shared" si="9"/>
        <v>шт</v>
      </c>
      <c r="M25" s="32">
        <f t="shared" si="10"/>
        <v>264.64170000000001</v>
      </c>
      <c r="N25" s="20"/>
      <c r="O25" s="39">
        <f t="shared" si="11"/>
        <v>696</v>
      </c>
      <c r="P25" s="38">
        <f t="shared" si="12"/>
        <v>0</v>
      </c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x14ac:dyDescent="0.25">
      <c r="A26" s="6"/>
      <c r="B26" s="11">
        <v>5</v>
      </c>
      <c r="C26" s="42" t="s">
        <v>28</v>
      </c>
      <c r="D26" s="33" t="s">
        <v>19</v>
      </c>
      <c r="E26" s="46">
        <v>308.60000000000002</v>
      </c>
      <c r="F26" s="44">
        <v>58</v>
      </c>
      <c r="G26" s="27">
        <f t="shared" si="8"/>
        <v>17898.800000000003</v>
      </c>
      <c r="H26" s="1"/>
      <c r="I26" s="16">
        <f t="shared" si="13"/>
        <v>5</v>
      </c>
      <c r="J26" s="29" t="str">
        <f t="shared" si="7"/>
        <v>Зажим ответвительный, P 72</v>
      </c>
      <c r="K26" s="21"/>
      <c r="L26" s="31" t="str">
        <f t="shared" si="9"/>
        <v>шт</v>
      </c>
      <c r="M26" s="32">
        <f t="shared" si="10"/>
        <v>308.60000000000002</v>
      </c>
      <c r="N26" s="20"/>
      <c r="O26" s="39">
        <f t="shared" si="11"/>
        <v>58</v>
      </c>
      <c r="P26" s="38">
        <f t="shared" si="12"/>
        <v>0</v>
      </c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x14ac:dyDescent="0.25">
      <c r="A27" s="6"/>
      <c r="B27" s="11">
        <v>6</v>
      </c>
      <c r="C27" s="42" t="s">
        <v>29</v>
      </c>
      <c r="D27" s="33" t="s">
        <v>19</v>
      </c>
      <c r="E27" s="46">
        <v>240.82499999999999</v>
      </c>
      <c r="F27" s="44">
        <v>112</v>
      </c>
      <c r="G27" s="27">
        <f t="shared" si="8"/>
        <v>26972.399999999998</v>
      </c>
      <c r="H27" s="1"/>
      <c r="I27" s="16">
        <f t="shared" si="13"/>
        <v>6</v>
      </c>
      <c r="J27" s="29" t="str">
        <f t="shared" si="7"/>
        <v>Зажим ответвительный, P 71</v>
      </c>
      <c r="K27" s="21"/>
      <c r="L27" s="31" t="str">
        <f t="shared" si="9"/>
        <v>шт</v>
      </c>
      <c r="M27" s="32">
        <f t="shared" si="10"/>
        <v>240.82499999999999</v>
      </c>
      <c r="N27" s="20"/>
      <c r="O27" s="39">
        <f t="shared" si="11"/>
        <v>112</v>
      </c>
      <c r="P27" s="38">
        <f t="shared" si="12"/>
        <v>0</v>
      </c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x14ac:dyDescent="0.25">
      <c r="A28" s="6"/>
      <c r="B28" s="11">
        <v>7</v>
      </c>
      <c r="C28" s="42" t="s">
        <v>30</v>
      </c>
      <c r="D28" s="33" t="s">
        <v>19</v>
      </c>
      <c r="E28" s="46">
        <v>398.82499999999999</v>
      </c>
      <c r="F28" s="44">
        <v>4</v>
      </c>
      <c r="G28" s="27">
        <f t="shared" si="8"/>
        <v>1595.3</v>
      </c>
      <c r="H28" s="1"/>
      <c r="I28" s="16">
        <f t="shared" si="13"/>
        <v>7</v>
      </c>
      <c r="J28" s="29" t="str">
        <f t="shared" si="7"/>
        <v>Зажим ответвительный , N 70</v>
      </c>
      <c r="K28" s="21"/>
      <c r="L28" s="31" t="str">
        <f t="shared" si="9"/>
        <v>шт</v>
      </c>
      <c r="M28" s="32">
        <f t="shared" si="10"/>
        <v>398.82499999999999</v>
      </c>
      <c r="N28" s="20"/>
      <c r="O28" s="39">
        <f t="shared" si="11"/>
        <v>4</v>
      </c>
      <c r="P28" s="38">
        <f t="shared" si="12"/>
        <v>0</v>
      </c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25.5" x14ac:dyDescent="0.25">
      <c r="A29" s="6"/>
      <c r="B29" s="11">
        <v>8</v>
      </c>
      <c r="C29" s="42" t="s">
        <v>31</v>
      </c>
      <c r="D29" s="33" t="s">
        <v>19</v>
      </c>
      <c r="E29" s="46">
        <v>198.05</v>
      </c>
      <c r="F29" s="44">
        <v>740</v>
      </c>
      <c r="G29" s="27">
        <f t="shared" si="8"/>
        <v>146557</v>
      </c>
      <c r="H29" s="1"/>
      <c r="I29" s="16">
        <f t="shared" si="13"/>
        <v>8</v>
      </c>
      <c r="J29" s="29" t="str">
        <f t="shared" si="7"/>
        <v>Зажим ответвительный герметичный, Р645</v>
      </c>
      <c r="K29" s="21"/>
      <c r="L29" s="31" t="str">
        <f t="shared" si="9"/>
        <v>шт</v>
      </c>
      <c r="M29" s="32">
        <f t="shared" si="10"/>
        <v>198.05</v>
      </c>
      <c r="N29" s="20"/>
      <c r="O29" s="39">
        <f t="shared" si="11"/>
        <v>740</v>
      </c>
      <c r="P29" s="38">
        <f t="shared" si="12"/>
        <v>0</v>
      </c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x14ac:dyDescent="0.25">
      <c r="A30" s="6"/>
      <c r="B30" s="11">
        <v>9</v>
      </c>
      <c r="C30" s="42" t="s">
        <v>32</v>
      </c>
      <c r="D30" s="33" t="s">
        <v>19</v>
      </c>
      <c r="E30" s="46">
        <v>86.958280000000002</v>
      </c>
      <c r="F30" s="44">
        <v>58</v>
      </c>
      <c r="G30" s="27">
        <f t="shared" si="8"/>
        <v>5043.5802400000002</v>
      </c>
      <c r="H30" s="1"/>
      <c r="I30" s="16">
        <f t="shared" si="13"/>
        <v>9</v>
      </c>
      <c r="J30" s="29" t="str">
        <f t="shared" si="7"/>
        <v>Зажим плашечный, CD 35</v>
      </c>
      <c r="K30" s="21"/>
      <c r="L30" s="31" t="str">
        <f t="shared" si="9"/>
        <v>шт</v>
      </c>
      <c r="M30" s="32">
        <f t="shared" si="10"/>
        <v>86.958280000000002</v>
      </c>
      <c r="N30" s="20"/>
      <c r="O30" s="39">
        <f t="shared" si="11"/>
        <v>58</v>
      </c>
      <c r="P30" s="38">
        <f t="shared" si="12"/>
        <v>0</v>
      </c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x14ac:dyDescent="0.25">
      <c r="A31" s="6"/>
      <c r="B31" s="11">
        <v>10</v>
      </c>
      <c r="C31" s="42" t="s">
        <v>33</v>
      </c>
      <c r="D31" s="33" t="s">
        <v>19</v>
      </c>
      <c r="E31" s="46">
        <v>19.41666</v>
      </c>
      <c r="F31" s="43">
        <v>800</v>
      </c>
      <c r="G31" s="27">
        <f t="shared" si="8"/>
        <v>15533.328</v>
      </c>
      <c r="H31" s="1"/>
      <c r="I31" s="16">
        <f t="shared" si="13"/>
        <v>10</v>
      </c>
      <c r="J31" s="29" t="str">
        <f t="shared" si="7"/>
        <v>Колпачок, CE 6.35</v>
      </c>
      <c r="K31" s="21"/>
      <c r="L31" s="31" t="str">
        <f t="shared" si="9"/>
        <v>шт</v>
      </c>
      <c r="M31" s="32">
        <f t="shared" si="10"/>
        <v>19.41666</v>
      </c>
      <c r="N31" s="20"/>
      <c r="O31" s="39">
        <f t="shared" si="11"/>
        <v>800</v>
      </c>
      <c r="P31" s="38">
        <f t="shared" si="12"/>
        <v>0</v>
      </c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5.5" x14ac:dyDescent="0.25">
      <c r="A32" s="6"/>
      <c r="B32" s="11">
        <v>11</v>
      </c>
      <c r="C32" s="42" t="s">
        <v>34</v>
      </c>
      <c r="D32" s="33" t="s">
        <v>19</v>
      </c>
      <c r="E32" s="46">
        <v>19.91667</v>
      </c>
      <c r="F32" s="43">
        <v>1000</v>
      </c>
      <c r="G32" s="27">
        <f t="shared" si="8"/>
        <v>19916.669999999998</v>
      </c>
      <c r="H32" s="1"/>
      <c r="I32" s="16">
        <f t="shared" si="13"/>
        <v>11</v>
      </c>
      <c r="J32" s="29" t="str">
        <f t="shared" si="13"/>
        <v>Колпачок изолирующий, CE 25-150</v>
      </c>
      <c r="K32" s="21"/>
      <c r="L32" s="31" t="str">
        <f t="shared" si="9"/>
        <v>шт</v>
      </c>
      <c r="M32" s="32">
        <f t="shared" si="10"/>
        <v>19.91667</v>
      </c>
      <c r="N32" s="20"/>
      <c r="O32" s="39">
        <f t="shared" si="11"/>
        <v>1000</v>
      </c>
      <c r="P32" s="38">
        <f t="shared" si="12"/>
        <v>0</v>
      </c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5.5" x14ac:dyDescent="0.25">
      <c r="A33" s="6"/>
      <c r="B33" s="11">
        <v>12</v>
      </c>
      <c r="C33" s="42" t="s">
        <v>35</v>
      </c>
      <c r="D33" s="33" t="s">
        <v>19</v>
      </c>
      <c r="E33" s="46">
        <v>650.73329999999999</v>
      </c>
      <c r="F33" s="44">
        <v>835</v>
      </c>
      <c r="G33" s="27">
        <f t="shared" si="8"/>
        <v>543362.30550000002</v>
      </c>
      <c r="H33" s="1"/>
      <c r="I33" s="16">
        <f t="shared" si="13"/>
        <v>12</v>
      </c>
      <c r="J33" s="29" t="str">
        <f t="shared" si="13"/>
        <v>Комплект промежуточной подвески, ES 1500</v>
      </c>
      <c r="K33" s="21"/>
      <c r="L33" s="31" t="str">
        <f t="shared" si="9"/>
        <v>шт</v>
      </c>
      <c r="M33" s="32">
        <f t="shared" si="10"/>
        <v>650.73329999999999</v>
      </c>
      <c r="N33" s="20"/>
      <c r="O33" s="39">
        <f t="shared" si="11"/>
        <v>835</v>
      </c>
      <c r="P33" s="38">
        <f t="shared" si="12"/>
        <v>0</v>
      </c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x14ac:dyDescent="0.25">
      <c r="A34" s="6"/>
      <c r="B34" s="11">
        <v>13</v>
      </c>
      <c r="C34" s="42" t="s">
        <v>36</v>
      </c>
      <c r="D34" s="33" t="s">
        <v>19</v>
      </c>
      <c r="E34" s="46">
        <v>87.491669999999999</v>
      </c>
      <c r="F34" s="44">
        <v>36</v>
      </c>
      <c r="G34" s="27">
        <f t="shared" si="8"/>
        <v>3149.70012</v>
      </c>
      <c r="H34" s="1"/>
      <c r="I34" s="16">
        <f t="shared" si="13"/>
        <v>13</v>
      </c>
      <c r="J34" s="29" t="str">
        <f t="shared" si="13"/>
        <v>Крепление фасадное , SF 50</v>
      </c>
      <c r="K34" s="21"/>
      <c r="L34" s="31" t="str">
        <f t="shared" si="9"/>
        <v>шт</v>
      </c>
      <c r="M34" s="32">
        <f t="shared" si="10"/>
        <v>87.491669999999999</v>
      </c>
      <c r="N34" s="20"/>
      <c r="O34" s="39">
        <f t="shared" si="11"/>
        <v>36</v>
      </c>
      <c r="P34" s="38">
        <f t="shared" si="12"/>
        <v>0</v>
      </c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x14ac:dyDescent="0.25">
      <c r="A35" s="6"/>
      <c r="B35" s="11">
        <v>14</v>
      </c>
      <c r="C35" s="42" t="s">
        <v>47</v>
      </c>
      <c r="D35" s="33" t="s">
        <v>19</v>
      </c>
      <c r="E35" s="46">
        <v>212.0583</v>
      </c>
      <c r="F35" s="43">
        <v>718</v>
      </c>
      <c r="G35" s="27">
        <f t="shared" si="8"/>
        <v>152257.85940000002</v>
      </c>
      <c r="H35" s="1"/>
      <c r="I35" s="16">
        <f t="shared" si="13"/>
        <v>14</v>
      </c>
      <c r="J35" s="29" t="str">
        <f t="shared" si="13"/>
        <v>Кронштейн анкерный, CS 10.3</v>
      </c>
      <c r="K35" s="21"/>
      <c r="L35" s="31" t="str">
        <f t="shared" si="9"/>
        <v>шт</v>
      </c>
      <c r="M35" s="32">
        <f t="shared" si="10"/>
        <v>212.0583</v>
      </c>
      <c r="N35" s="20"/>
      <c r="O35" s="39">
        <f t="shared" si="11"/>
        <v>718</v>
      </c>
      <c r="P35" s="38">
        <f t="shared" si="12"/>
        <v>0</v>
      </c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x14ac:dyDescent="0.25">
      <c r="A36" s="6"/>
      <c r="B36" s="11">
        <v>15</v>
      </c>
      <c r="C36" s="42" t="s">
        <v>37</v>
      </c>
      <c r="D36" s="33" t="s">
        <v>44</v>
      </c>
      <c r="E36" s="46">
        <v>3817.1680000000001</v>
      </c>
      <c r="F36" s="44">
        <v>4</v>
      </c>
      <c r="G36" s="27">
        <f t="shared" si="8"/>
        <v>15268.672</v>
      </c>
      <c r="H36" s="1"/>
      <c r="I36" s="16">
        <f t="shared" si="13"/>
        <v>15</v>
      </c>
      <c r="J36" s="29" t="str">
        <f t="shared" si="13"/>
        <v>Лента крепления, F 207 (50м)</v>
      </c>
      <c r="K36" s="21"/>
      <c r="L36" s="31" t="str">
        <f t="shared" si="9"/>
        <v>упак</v>
      </c>
      <c r="M36" s="32">
        <f t="shared" si="10"/>
        <v>3817.1680000000001</v>
      </c>
      <c r="N36" s="20"/>
      <c r="O36" s="39">
        <f t="shared" si="11"/>
        <v>4</v>
      </c>
      <c r="P36" s="38">
        <f t="shared" si="12"/>
        <v>0</v>
      </c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25.5" x14ac:dyDescent="0.25">
      <c r="A37" s="6"/>
      <c r="B37" s="11">
        <v>16</v>
      </c>
      <c r="C37" s="42" t="s">
        <v>38</v>
      </c>
      <c r="D37" s="33" t="s">
        <v>19</v>
      </c>
      <c r="E37" s="46">
        <v>469.7</v>
      </c>
      <c r="F37" s="44">
        <v>2</v>
      </c>
      <c r="G37" s="27">
        <f t="shared" si="8"/>
        <v>939.4</v>
      </c>
      <c r="H37" s="1"/>
      <c r="I37" s="16">
        <f t="shared" si="13"/>
        <v>16</v>
      </c>
      <c r="J37" s="29" t="str">
        <f t="shared" si="13"/>
        <v>Наконечник изолированный, CPTAR 54</v>
      </c>
      <c r="K37" s="21"/>
      <c r="L37" s="31" t="str">
        <f t="shared" si="9"/>
        <v>шт</v>
      </c>
      <c r="M37" s="32">
        <f t="shared" si="10"/>
        <v>469.7</v>
      </c>
      <c r="N37" s="20"/>
      <c r="O37" s="39">
        <f t="shared" si="11"/>
        <v>2</v>
      </c>
      <c r="P37" s="38">
        <f t="shared" si="12"/>
        <v>0</v>
      </c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25.5" x14ac:dyDescent="0.25">
      <c r="A38" s="6"/>
      <c r="B38" s="11">
        <v>17</v>
      </c>
      <c r="C38" s="42" t="s">
        <v>39</v>
      </c>
      <c r="D38" s="33" t="s">
        <v>19</v>
      </c>
      <c r="E38" s="46">
        <v>469.7</v>
      </c>
      <c r="F38" s="44">
        <v>6</v>
      </c>
      <c r="G38" s="27">
        <f>F38*E38</f>
        <v>2818.2</v>
      </c>
      <c r="H38" s="1"/>
      <c r="I38" s="16">
        <f t="shared" si="13"/>
        <v>17</v>
      </c>
      <c r="J38" s="29" t="str">
        <f t="shared" si="13"/>
        <v>Наконечник изолированный, CPTAR 50</v>
      </c>
      <c r="K38" s="21"/>
      <c r="L38" s="31" t="str">
        <f t="shared" si="9"/>
        <v>шт</v>
      </c>
      <c r="M38" s="32">
        <f t="shared" si="10"/>
        <v>469.7</v>
      </c>
      <c r="N38" s="20"/>
      <c r="O38" s="39">
        <f t="shared" si="11"/>
        <v>6</v>
      </c>
      <c r="P38" s="38">
        <f t="shared" si="12"/>
        <v>0</v>
      </c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5.5" x14ac:dyDescent="0.25">
      <c r="A39" s="6"/>
      <c r="B39" s="11">
        <v>18</v>
      </c>
      <c r="C39" s="42" t="s">
        <v>41</v>
      </c>
      <c r="D39" s="33" t="s">
        <v>44</v>
      </c>
      <c r="E39" s="46">
        <v>1381.37</v>
      </c>
      <c r="F39" s="44">
        <v>2</v>
      </c>
      <c r="G39" s="27">
        <f t="shared" si="8"/>
        <v>2762.74</v>
      </c>
      <c r="H39" s="1"/>
      <c r="I39" s="16">
        <f t="shared" si="13"/>
        <v>18</v>
      </c>
      <c r="J39" s="29" t="str">
        <f t="shared" si="13"/>
        <v>Скрепа для ленты, NC-20 (1упк. 100шт)</v>
      </c>
      <c r="K39" s="21"/>
      <c r="L39" s="31" t="str">
        <f t="shared" si="9"/>
        <v>упак</v>
      </c>
      <c r="M39" s="32">
        <f t="shared" si="10"/>
        <v>1381.37</v>
      </c>
      <c r="N39" s="20"/>
      <c r="O39" s="39">
        <f t="shared" si="11"/>
        <v>2</v>
      </c>
      <c r="P39" s="38">
        <f t="shared" si="12"/>
        <v>0</v>
      </c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x14ac:dyDescent="0.25">
      <c r="A40" s="6"/>
      <c r="B40" s="11">
        <v>19</v>
      </c>
      <c r="C40" s="41" t="s">
        <v>43</v>
      </c>
      <c r="D40" s="33" t="s">
        <v>19</v>
      </c>
      <c r="E40" s="46">
        <v>6.1</v>
      </c>
      <c r="F40" s="43">
        <v>2184</v>
      </c>
      <c r="G40" s="27">
        <f t="shared" si="8"/>
        <v>13322.4</v>
      </c>
      <c r="H40" s="1"/>
      <c r="I40" s="16">
        <f t="shared" si="13"/>
        <v>19</v>
      </c>
      <c r="J40" s="29" t="str">
        <f t="shared" si="13"/>
        <v>Хомут стяжной, E 778</v>
      </c>
      <c r="K40" s="21"/>
      <c r="L40" s="31" t="str">
        <f t="shared" si="9"/>
        <v>шт</v>
      </c>
      <c r="M40" s="32">
        <f t="shared" si="10"/>
        <v>6.1</v>
      </c>
      <c r="N40" s="20"/>
      <c r="O40" s="39">
        <f t="shared" si="11"/>
        <v>2184</v>
      </c>
      <c r="P40" s="38">
        <f t="shared" si="12"/>
        <v>0</v>
      </c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x14ac:dyDescent="0.25">
      <c r="A41" s="6"/>
      <c r="B41" s="71" t="s">
        <v>21</v>
      </c>
      <c r="C41" s="78"/>
      <c r="D41" s="78"/>
      <c r="E41" s="79"/>
      <c r="F41" s="80"/>
      <c r="G41" s="22">
        <f>SUM(G22:G40)</f>
        <v>1625924.9108599997</v>
      </c>
      <c r="H41" s="36"/>
      <c r="I41" s="47" t="s">
        <v>21</v>
      </c>
      <c r="J41" s="48"/>
      <c r="K41" s="48"/>
      <c r="L41" s="48"/>
      <c r="M41" s="48"/>
      <c r="N41" s="48"/>
      <c r="O41" s="49"/>
      <c r="P41" s="40">
        <f>SUM(P22:P40)</f>
        <v>0</v>
      </c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21" customHeight="1" thickBot="1" x14ac:dyDescent="0.3">
      <c r="A42" s="6"/>
      <c r="B42" s="54" t="s">
        <v>6</v>
      </c>
      <c r="C42" s="55"/>
      <c r="D42" s="55"/>
      <c r="E42" s="55"/>
      <c r="F42" s="56"/>
      <c r="G42" s="37">
        <f>G41+G20</f>
        <v>3358661.9908599998</v>
      </c>
      <c r="H42" s="1"/>
      <c r="I42" s="54" t="s">
        <v>6</v>
      </c>
      <c r="J42" s="55"/>
      <c r="K42" s="55"/>
      <c r="L42" s="55"/>
      <c r="M42" s="55"/>
      <c r="N42" s="55"/>
      <c r="O42" s="56"/>
      <c r="P42" s="37">
        <f>P41+P20</f>
        <v>0</v>
      </c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" customHeight="1" x14ac:dyDescent="0.25">
      <c r="A43" s="6"/>
      <c r="B43" s="65" t="s">
        <v>16</v>
      </c>
      <c r="C43" s="66"/>
      <c r="D43" s="66"/>
      <c r="E43" s="66"/>
      <c r="F43" s="18">
        <v>0.2</v>
      </c>
      <c r="G43" s="14">
        <f>G42*F43</f>
        <v>671732.39817199996</v>
      </c>
      <c r="H43" s="1"/>
      <c r="I43" s="65" t="s">
        <v>16</v>
      </c>
      <c r="J43" s="66"/>
      <c r="K43" s="66"/>
      <c r="L43" s="66"/>
      <c r="M43" s="66"/>
      <c r="N43" s="66"/>
      <c r="O43" s="18">
        <v>0.2</v>
      </c>
      <c r="P43" s="14">
        <f>P42*O43</f>
        <v>0</v>
      </c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thickBot="1" x14ac:dyDescent="0.3">
      <c r="A44" s="6"/>
      <c r="B44" s="57" t="s">
        <v>7</v>
      </c>
      <c r="C44" s="58"/>
      <c r="D44" s="58"/>
      <c r="E44" s="58"/>
      <c r="F44" s="59"/>
      <c r="G44" s="15">
        <f>G42+G43</f>
        <v>4030394.3890319997</v>
      </c>
      <c r="H44" s="1"/>
      <c r="I44" s="57" t="s">
        <v>7</v>
      </c>
      <c r="J44" s="58"/>
      <c r="K44" s="58"/>
      <c r="L44" s="58"/>
      <c r="M44" s="58"/>
      <c r="N44" s="58"/>
      <c r="O44" s="59"/>
      <c r="P44" s="15">
        <f>P42+P43</f>
        <v>0</v>
      </c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33.75" customHeight="1" x14ac:dyDescent="0.25">
      <c r="B45" s="1"/>
      <c r="C45" s="1"/>
      <c r="D45" s="1"/>
      <c r="E45" s="1"/>
      <c r="F45" s="2"/>
      <c r="G45" s="2"/>
      <c r="H45" s="2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</row>
    <row r="46" spans="1:26" ht="151.5" customHeight="1" x14ac:dyDescent="0.25"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1"/>
    </row>
    <row r="47" spans="1:26" x14ac:dyDescent="0.25">
      <c r="Z47" s="1"/>
    </row>
  </sheetData>
  <mergeCells count="17">
    <mergeCell ref="B41:F41"/>
    <mergeCell ref="I41:O41"/>
    <mergeCell ref="B1:P1"/>
    <mergeCell ref="B3:E3"/>
    <mergeCell ref="B42:F42"/>
    <mergeCell ref="B44:F44"/>
    <mergeCell ref="B4:G4"/>
    <mergeCell ref="B7:G7"/>
    <mergeCell ref="I44:O44"/>
    <mergeCell ref="B43:E43"/>
    <mergeCell ref="I43:N43"/>
    <mergeCell ref="I7:P7"/>
    <mergeCell ref="I42:O42"/>
    <mergeCell ref="B9:P9"/>
    <mergeCell ref="B20:F20"/>
    <mergeCell ref="I20:O20"/>
    <mergeCell ref="B21:P21"/>
  </mergeCells>
  <pageMargins left="0.7" right="0.7" top="0.75" bottom="0.75" header="0.3" footer="0.3"/>
  <pageSetup paperSize="9" scale="49" fitToHeight="0" orientation="landscape" r:id="rId1"/>
  <ignoredErrors>
    <ignoredError sqref="L1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Верютин Владимир Андреевич</cp:lastModifiedBy>
  <cp:lastPrinted>2019-02-15T02:58:52Z</cp:lastPrinted>
  <dcterms:created xsi:type="dcterms:W3CDTF">2018-05-22T01:14:50Z</dcterms:created>
  <dcterms:modified xsi:type="dcterms:W3CDTF">2019-03-12T04:15:35Z</dcterms:modified>
</cp:coreProperties>
</file>