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815" windowHeight="70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G19" i="1"/>
  <c r="F3" i="1" l="1"/>
  <c r="E9" i="1" l="1"/>
  <c r="G17" i="1"/>
  <c r="G16" i="1"/>
  <c r="G15" i="1"/>
  <c r="M17" i="1"/>
  <c r="M16" i="1"/>
  <c r="M15" i="1"/>
  <c r="O18" i="1" l="1"/>
  <c r="P18" i="1" s="1"/>
  <c r="O14" i="1"/>
  <c r="P14" i="1" s="1"/>
  <c r="O13" i="1"/>
  <c r="P13" i="1" s="1"/>
  <c r="O12" i="1"/>
  <c r="P12" i="1" s="1"/>
  <c r="O11" i="1"/>
  <c r="P11" i="1" s="1"/>
  <c r="M18" i="1"/>
  <c r="M14" i="1"/>
  <c r="M13" i="1"/>
  <c r="M12" i="1"/>
  <c r="M11" i="1"/>
  <c r="L18" i="1"/>
  <c r="L14" i="1"/>
  <c r="L13" i="1"/>
  <c r="L12" i="1"/>
  <c r="L11" i="1"/>
  <c r="G12" i="1"/>
  <c r="G11" i="1"/>
  <c r="G13" i="1" l="1"/>
  <c r="G18" i="1"/>
  <c r="G14" i="1"/>
  <c r="G9" i="1" l="1"/>
  <c r="M10" i="1" l="1"/>
  <c r="M9" i="1"/>
  <c r="O10" i="1"/>
  <c r="P10" i="1" s="1"/>
  <c r="O9" i="1"/>
  <c r="P9" i="1" s="1"/>
  <c r="L10" i="1"/>
  <c r="L9" i="1"/>
  <c r="G10" i="1"/>
  <c r="G20" i="1" s="1"/>
  <c r="P19" i="1" l="1"/>
  <c r="P20" i="1" l="1"/>
  <c r="P21" i="1" s="1"/>
</calcChain>
</file>

<file path=xl/sharedStrings.xml><?xml version="1.0" encoding="utf-8"?>
<sst xmlns="http://schemas.openxmlformats.org/spreadsheetml/2006/main" count="58" uniqueCount="33">
  <si>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</si>
  <si>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</si>
  <si>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</si>
  <si>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</si>
  <si>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</si>
  <si>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</si>
  <si>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</si>
  <si>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</si>
  <si>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</si>
  <si>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</si>
  <si>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</si>
  <si>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</si>
  <si>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</si>
  <si>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</si>
  <si>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</si>
  <si>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</si>
  <si>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</si>
  <si>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</si>
  <si>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</si>
  <si>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</si>
  <si>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t xml:space="preserve">Проектные работы </t>
  </si>
  <si>
    <t>Приложение 8 к Документации о закупке – Структура НМЦ</t>
  </si>
  <si>
    <t>ИТОГО без НДС, с учётом непредвиденных затрат - 3 % и пересчета в цены 2019 года - 5 % , руб.</t>
  </si>
  <si>
    <t>Мероприятия по строительству и реконструкции для технологического присоединения потребителей (в том числе ПИР) на территории филиала ЭС ЕАО (заявители: заявителя ООО «Газпром инвестгазификация» и Филимонова Н.В.)</t>
  </si>
  <si>
    <t>Реконструкция ВЛ 6 кВ с установкой разъединителей - 2 шт. в г. Облучье для технологического присоединения заявителя ООО «Газпром инвестгазификация»</t>
  </si>
  <si>
    <t>Строительство КЛ-6 кВ в г. Облучье для технологического присоединения заявителя ООО «Газпром инвестгазификация»</t>
  </si>
  <si>
    <t>Строительство двухтрансформаторной ТП-6/0,4 кВ с трансформаторной мощностью 0,5 МВА в г. Облучье для технологического присоединения заявителя ООО «Газпром инвестгазификация»</t>
  </si>
  <si>
    <t>Монтаж ТМГ-250-6-0,4 кВ в 2КТПН-250-6-0,4 кВ в г. Облучье для технологического присоединения заявителя ООО «Газпром инвестгазификация»</t>
  </si>
  <si>
    <t>Строительство 2хКЛ-0,4 кВ  г. Биробиджан для заявителя ООО «Газпром инвестгазификация»</t>
  </si>
  <si>
    <t>Реконструкция КТПН-356 с заменой коммутационных аппаратов - 2шт.  г. Биробиджан для заявителя ООО «Газпром инвестгазификация»</t>
  </si>
  <si>
    <t>Строительство РП 0,4 кВ  г. Биробиджан для заявителя ООО «Газпром инвестгазификация»</t>
  </si>
  <si>
    <t>Реконструкция ТП-49 с заменой коммутационного аппарата - 1шт. для заявителя Филимонова Н.В.</t>
  </si>
  <si>
    <t>Строительство двух кабельных ЛЭП 0,4 кВ протяженностью 0,115 км каждая для заявителя  Филимонова Н.В.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</si>
</sst>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i/>
      <sz val="12"/>
      <color theme="0" tint="-0.49998474074526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center" wrapText="1"/>
    </xf>
    <xf numFmtId="0" fontId="7" fillId="5" borderId="24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11" fillId="0" borderId="1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4"/>
  <sheetViews>
    <sheetView tabSelected="1" topLeftCell="B19" zoomScale="115" zoomScaleNormal="115" workbookViewId="0">
      <selection activeCell="J23" sqref="J23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8.5703125" customWidth="1"/>
    <col min="6" max="6" width="14.5703125" customWidth="1"/>
    <col min="7" max="7" width="23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4" t="s">
        <v>21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28" t="s">
        <v>11</v>
      </c>
      <c r="C3" s="29"/>
      <c r="D3" s="29"/>
      <c r="E3" s="35"/>
      <c r="F3" s="26">
        <f>G19</f>
        <v>4395551.9904200006</v>
      </c>
      <c r="G3" s="22" t="s">
        <v>2</v>
      </c>
      <c r="H3" s="25"/>
      <c r="I3" s="25"/>
      <c r="J3" s="25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51.75" customHeight="1" x14ac:dyDescent="0.25">
      <c r="B4" s="39" t="s">
        <v>23</v>
      </c>
      <c r="C4" s="40"/>
      <c r="D4" s="40"/>
      <c r="E4" s="40"/>
      <c r="F4" s="40"/>
      <c r="G4" s="40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1" t="s">
        <v>12</v>
      </c>
      <c r="C7" s="35"/>
      <c r="D7" s="42"/>
      <c r="E7" s="42"/>
      <c r="F7" s="43"/>
      <c r="G7" s="44"/>
      <c r="H7" s="5"/>
      <c r="I7" s="28" t="s">
        <v>3</v>
      </c>
      <c r="J7" s="29"/>
      <c r="K7" s="29"/>
      <c r="L7" s="29"/>
      <c r="M7" s="29"/>
      <c r="N7" s="29"/>
      <c r="O7" s="29"/>
      <c r="P7" s="30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14</v>
      </c>
      <c r="L8" s="8" t="s">
        <v>8</v>
      </c>
      <c r="M8" s="9" t="s">
        <v>9</v>
      </c>
      <c r="N8" s="9" t="s">
        <v>15</v>
      </c>
      <c r="O8" s="9" t="s">
        <v>5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x14ac:dyDescent="0.25">
      <c r="A9" s="6"/>
      <c r="B9" s="11">
        <v>1</v>
      </c>
      <c r="C9" s="12" t="s">
        <v>20</v>
      </c>
      <c r="D9" s="13" t="s">
        <v>13</v>
      </c>
      <c r="E9" s="13">
        <f>(SUM(E10:E18) - 2108921) *8%</f>
        <v>144843.68</v>
      </c>
      <c r="F9" s="14">
        <v>1</v>
      </c>
      <c r="G9" s="21">
        <f>E9*F9</f>
        <v>144843.68</v>
      </c>
      <c r="H9" s="1"/>
      <c r="I9" s="11">
        <v>1</v>
      </c>
      <c r="J9" s="12" t="s">
        <v>20</v>
      </c>
      <c r="K9" s="15"/>
      <c r="L9" s="19" t="str">
        <f>D9</f>
        <v>шт.</v>
      </c>
      <c r="M9" s="23">
        <f>E9</f>
        <v>144843.68</v>
      </c>
      <c r="N9" s="13"/>
      <c r="O9" s="19">
        <f>F9</f>
        <v>1</v>
      </c>
      <c r="P9" s="20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89.25" x14ac:dyDescent="0.25">
      <c r="A10" s="6"/>
      <c r="B10" s="11">
        <v>2</v>
      </c>
      <c r="C10" s="12" t="s">
        <v>24</v>
      </c>
      <c r="D10" s="13" t="s">
        <v>13</v>
      </c>
      <c r="E10" s="13">
        <v>20578</v>
      </c>
      <c r="F10" s="14">
        <v>1</v>
      </c>
      <c r="G10" s="21">
        <f t="shared" ref="G10" si="0">E10*F10</f>
        <v>20578</v>
      </c>
      <c r="H10" s="1"/>
      <c r="I10" s="11">
        <v>2</v>
      </c>
      <c r="J10" s="12" t="s">
        <v>24</v>
      </c>
      <c r="K10" s="15"/>
      <c r="L10" s="19" t="str">
        <f t="shared" ref="L10:L12" si="1">D10</f>
        <v>шт.</v>
      </c>
      <c r="M10" s="23">
        <f t="shared" ref="M10" si="2">E10</f>
        <v>20578</v>
      </c>
      <c r="N10" s="13"/>
      <c r="O10" s="19">
        <f t="shared" ref="O10:O12" si="3">F10</f>
        <v>1</v>
      </c>
      <c r="P10" s="20">
        <f t="shared" ref="P10:P18" si="4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76.5" x14ac:dyDescent="0.25">
      <c r="A11" s="6"/>
      <c r="B11" s="11">
        <v>3</v>
      </c>
      <c r="C11" s="12" t="s">
        <v>25</v>
      </c>
      <c r="D11" s="13" t="s">
        <v>13</v>
      </c>
      <c r="E11" s="13">
        <v>177403</v>
      </c>
      <c r="F11" s="14">
        <v>1</v>
      </c>
      <c r="G11" s="21">
        <f>E11*F11</f>
        <v>177403</v>
      </c>
      <c r="H11" s="1"/>
      <c r="I11" s="11">
        <v>3</v>
      </c>
      <c r="J11" s="12" t="s">
        <v>25</v>
      </c>
      <c r="K11" s="15"/>
      <c r="L11" s="19" t="str">
        <f>D11</f>
        <v>шт.</v>
      </c>
      <c r="M11" s="23">
        <f>E11</f>
        <v>177403</v>
      </c>
      <c r="N11" s="13"/>
      <c r="O11" s="19">
        <f>F11</f>
        <v>1</v>
      </c>
      <c r="P11" s="20">
        <f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7.5" x14ac:dyDescent="0.25">
      <c r="A12" s="6"/>
      <c r="B12" s="11">
        <v>4</v>
      </c>
      <c r="C12" s="12" t="s">
        <v>26</v>
      </c>
      <c r="D12" s="13" t="s">
        <v>13</v>
      </c>
      <c r="E12" s="13">
        <v>1816385</v>
      </c>
      <c r="F12" s="14">
        <v>1</v>
      </c>
      <c r="G12" s="21">
        <f>E12*F12</f>
        <v>1816385</v>
      </c>
      <c r="H12" s="1"/>
      <c r="I12" s="11">
        <v>4</v>
      </c>
      <c r="J12" s="12" t="s">
        <v>26</v>
      </c>
      <c r="K12" s="15"/>
      <c r="L12" s="19" t="str">
        <f t="shared" si="1"/>
        <v>шт.</v>
      </c>
      <c r="M12" s="23">
        <f t="shared" ref="M12:M18" si="5">E12</f>
        <v>1816385</v>
      </c>
      <c r="N12" s="13"/>
      <c r="O12" s="19">
        <f t="shared" si="3"/>
        <v>1</v>
      </c>
      <c r="P12" s="20">
        <f t="shared" si="4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89.25" x14ac:dyDescent="0.25">
      <c r="A13" s="6"/>
      <c r="B13" s="11">
        <v>5</v>
      </c>
      <c r="C13" s="12" t="s">
        <v>27</v>
      </c>
      <c r="D13" s="13" t="s">
        <v>13</v>
      </c>
      <c r="E13" s="13">
        <v>416214</v>
      </c>
      <c r="F13" s="14">
        <v>1</v>
      </c>
      <c r="G13" s="21">
        <f>E13*F13</f>
        <v>416214</v>
      </c>
      <c r="H13" s="1"/>
      <c r="I13" s="11">
        <v>5</v>
      </c>
      <c r="J13" s="12" t="s">
        <v>27</v>
      </c>
      <c r="K13" s="15"/>
      <c r="L13" s="19" t="str">
        <f>D13</f>
        <v>шт.</v>
      </c>
      <c r="M13" s="23">
        <f t="shared" si="5"/>
        <v>416214</v>
      </c>
      <c r="N13" s="13"/>
      <c r="O13" s="19">
        <f>F13</f>
        <v>1</v>
      </c>
      <c r="P13" s="20">
        <f>N13*O13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51" x14ac:dyDescent="0.25">
      <c r="A14" s="6"/>
      <c r="B14" s="11">
        <v>6</v>
      </c>
      <c r="C14" s="12" t="s">
        <v>28</v>
      </c>
      <c r="D14" s="13" t="s">
        <v>13</v>
      </c>
      <c r="E14" s="13">
        <v>1131410</v>
      </c>
      <c r="F14" s="14">
        <v>1</v>
      </c>
      <c r="G14" s="21">
        <f t="shared" ref="G14" si="6">E14*F14</f>
        <v>1131410</v>
      </c>
      <c r="H14" s="1"/>
      <c r="I14" s="11">
        <v>6</v>
      </c>
      <c r="J14" s="12" t="s">
        <v>28</v>
      </c>
      <c r="K14" s="15"/>
      <c r="L14" s="19" t="str">
        <f>D14</f>
        <v>шт.</v>
      </c>
      <c r="M14" s="23">
        <f t="shared" si="5"/>
        <v>1131410</v>
      </c>
      <c r="N14" s="13"/>
      <c r="O14" s="19">
        <f>F14</f>
        <v>1</v>
      </c>
      <c r="P14" s="20">
        <f t="shared" si="4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76.5" x14ac:dyDescent="0.25">
      <c r="A15" s="6"/>
      <c r="B15" s="11">
        <v>7</v>
      </c>
      <c r="C15" s="12" t="s">
        <v>29</v>
      </c>
      <c r="D15" s="13" t="s">
        <v>13</v>
      </c>
      <c r="E15" s="13">
        <v>19398</v>
      </c>
      <c r="F15" s="14">
        <v>1</v>
      </c>
      <c r="G15" s="21">
        <f>E15*F15</f>
        <v>19398</v>
      </c>
      <c r="H15" s="1"/>
      <c r="I15" s="11">
        <v>7</v>
      </c>
      <c r="J15" s="12" t="s">
        <v>29</v>
      </c>
      <c r="K15" s="15"/>
      <c r="L15" s="19"/>
      <c r="M15" s="23">
        <f t="shared" si="5"/>
        <v>19398</v>
      </c>
      <c r="N15" s="13"/>
      <c r="O15" s="19"/>
      <c r="P15" s="20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51" x14ac:dyDescent="0.25">
      <c r="A16" s="6"/>
      <c r="B16" s="11">
        <v>8</v>
      </c>
      <c r="C16" s="12" t="s">
        <v>30</v>
      </c>
      <c r="D16" s="13" t="s">
        <v>13</v>
      </c>
      <c r="E16" s="13">
        <v>42461</v>
      </c>
      <c r="F16" s="14">
        <v>1</v>
      </c>
      <c r="G16" s="21">
        <f>E16*F16</f>
        <v>42461</v>
      </c>
      <c r="H16" s="1"/>
      <c r="I16" s="11">
        <v>8</v>
      </c>
      <c r="J16" s="12" t="s">
        <v>30</v>
      </c>
      <c r="K16" s="15"/>
      <c r="L16" s="19"/>
      <c r="M16" s="23">
        <f t="shared" si="5"/>
        <v>42461</v>
      </c>
      <c r="N16" s="13"/>
      <c r="O16" s="19"/>
      <c r="P16" s="20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51" x14ac:dyDescent="0.25">
      <c r="A17" s="6"/>
      <c r="B17" s="11">
        <v>9</v>
      </c>
      <c r="C17" s="12" t="s">
        <v>31</v>
      </c>
      <c r="D17" s="13" t="s">
        <v>13</v>
      </c>
      <c r="E17" s="13">
        <v>10374</v>
      </c>
      <c r="F17" s="14">
        <v>1</v>
      </c>
      <c r="G17" s="21">
        <f>E17*F17</f>
        <v>10374</v>
      </c>
      <c r="H17" s="1"/>
      <c r="I17" s="11">
        <v>9</v>
      </c>
      <c r="J17" s="12" t="s">
        <v>31</v>
      </c>
      <c r="K17" s="15"/>
      <c r="L17" s="19"/>
      <c r="M17" s="23">
        <f t="shared" si="5"/>
        <v>10374</v>
      </c>
      <c r="N17" s="13"/>
      <c r="O17" s="19"/>
      <c r="P17" s="20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64.5" thickBot="1" x14ac:dyDescent="0.3">
      <c r="A18" s="6"/>
      <c r="B18" s="11">
        <v>10</v>
      </c>
      <c r="C18" s="12" t="s">
        <v>32</v>
      </c>
      <c r="D18" s="13" t="s">
        <v>13</v>
      </c>
      <c r="E18" s="13">
        <v>285244</v>
      </c>
      <c r="F18" s="14">
        <v>1</v>
      </c>
      <c r="G18" s="21">
        <f>E18*F18</f>
        <v>285244</v>
      </c>
      <c r="H18" s="1"/>
      <c r="I18" s="11">
        <v>10</v>
      </c>
      <c r="J18" s="12" t="s">
        <v>32</v>
      </c>
      <c r="K18" s="15"/>
      <c r="L18" s="19" t="str">
        <f>D18</f>
        <v>шт.</v>
      </c>
      <c r="M18" s="23">
        <f t="shared" si="5"/>
        <v>285244</v>
      </c>
      <c r="N18" s="13"/>
      <c r="O18" s="19">
        <f>F18</f>
        <v>1</v>
      </c>
      <c r="P18" s="20">
        <f t="shared" si="4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30.75" customHeight="1" thickBot="1" x14ac:dyDescent="0.3">
      <c r="A19" s="6"/>
      <c r="B19" s="31" t="s">
        <v>22</v>
      </c>
      <c r="C19" s="32"/>
      <c r="D19" s="32"/>
      <c r="E19" s="32"/>
      <c r="F19" s="33"/>
      <c r="G19" s="16">
        <f>((SUM(G9:G18))*1.03*1.05)-0.01</f>
        <v>4395551.9904200006</v>
      </c>
      <c r="H19" s="1"/>
      <c r="I19" s="31" t="s">
        <v>6</v>
      </c>
      <c r="J19" s="32"/>
      <c r="K19" s="32"/>
      <c r="L19" s="32"/>
      <c r="M19" s="32"/>
      <c r="N19" s="32"/>
      <c r="O19" s="33"/>
      <c r="P19" s="16">
        <f>SUM(P9:P18)</f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 customHeight="1" x14ac:dyDescent="0.25">
      <c r="A20" s="6"/>
      <c r="B20" s="45" t="s">
        <v>19</v>
      </c>
      <c r="C20" s="46"/>
      <c r="D20" s="46"/>
      <c r="E20" s="46"/>
      <c r="F20" s="24">
        <v>0.2</v>
      </c>
      <c r="G20" s="17">
        <f>G19*F20</f>
        <v>879110.39808400022</v>
      </c>
      <c r="H20" s="1"/>
      <c r="I20" s="45" t="s">
        <v>19</v>
      </c>
      <c r="J20" s="46"/>
      <c r="K20" s="46"/>
      <c r="L20" s="46"/>
      <c r="M20" s="46"/>
      <c r="N20" s="46"/>
      <c r="O20" s="24">
        <v>0.18</v>
      </c>
      <c r="P20" s="17">
        <f>P19*O20</f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thickBot="1" x14ac:dyDescent="0.3">
      <c r="A21" s="6"/>
      <c r="B21" s="36" t="s">
        <v>7</v>
      </c>
      <c r="C21" s="37"/>
      <c r="D21" s="37"/>
      <c r="E21" s="37"/>
      <c r="F21" s="38"/>
      <c r="G21" s="18">
        <f>(G19+G20)</f>
        <v>5274662.3885040004</v>
      </c>
      <c r="H21" s="1"/>
      <c r="I21" s="36" t="s">
        <v>7</v>
      </c>
      <c r="J21" s="37"/>
      <c r="K21" s="37"/>
      <c r="L21" s="37"/>
      <c r="M21" s="37"/>
      <c r="N21" s="37"/>
      <c r="O21" s="38"/>
      <c r="P21" s="18">
        <f>P19+P20</f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3.75" customHeight="1" x14ac:dyDescent="0.25">
      <c r="B22" s="27" t="s">
        <v>17</v>
      </c>
      <c r="C22" s="27"/>
      <c r="D22" s="27"/>
      <c r="E22" s="27"/>
      <c r="F22" s="27"/>
      <c r="G22" s="27"/>
      <c r="H22" s="1"/>
      <c r="I22" s="1"/>
      <c r="J22" s="1"/>
      <c r="K22" s="1"/>
      <c r="L22" s="2"/>
      <c r="M22" s="2"/>
      <c r="N22" s="2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1.5" customHeight="1" x14ac:dyDescent="0.25">
      <c r="B23" s="27" t="s">
        <v>18</v>
      </c>
      <c r="C23" s="27"/>
      <c r="D23" s="27"/>
      <c r="E23" s="27"/>
      <c r="F23" s="27"/>
      <c r="G23" s="27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1"/>
    </row>
    <row r="24" spans="1:26" x14ac:dyDescent="0.25">
      <c r="Z24" s="1"/>
    </row>
  </sheetData>
  <mergeCells count="13">
    <mergeCell ref="B23:G23"/>
    <mergeCell ref="I7:P7"/>
    <mergeCell ref="I19:O19"/>
    <mergeCell ref="B22:G22"/>
    <mergeCell ref="B1:P1"/>
    <mergeCell ref="B3:E3"/>
    <mergeCell ref="B19:F19"/>
    <mergeCell ref="B21:F21"/>
    <mergeCell ref="B4:G4"/>
    <mergeCell ref="B7:G7"/>
    <mergeCell ref="I21:O21"/>
    <mergeCell ref="B20:E20"/>
    <mergeCell ref="I20:N20"/>
  </mergeCells>
  <pageMargins left="0.7" right="0.7" top="0.75" bottom="0.75" header="0.3" footer="0.3"/>
  <pageSetup paperSize="9" orientation="portrait" r:id="rId1"/>
  <ignoredErrors>
    <ignoredError sqref="L9: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dcterms:created xsi:type="dcterms:W3CDTF">2018-05-22T01:14:50Z</dcterms:created>
  <dcterms:modified xsi:type="dcterms:W3CDTF">2019-03-21T01:50:20Z</dcterms:modified>
</cp:coreProperties>
</file>