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3395" windowHeight="9780"/>
  </bookViews>
  <sheets>
    <sheet name="ВЛ-0,4 кВ" sheetId="1" r:id="rId1"/>
  </sheets>
  <definedNames>
    <definedName name="_xlnm.Print_Area" localSheetId="0">'ВЛ-0,4 кВ'!$A$1:$H$36</definedName>
  </definedNames>
  <calcPr calcId="152511"/>
</workbook>
</file>

<file path=xl/calcChain.xml><?xml version="1.0" encoding="utf-8"?>
<calcChain xmlns="http://schemas.openxmlformats.org/spreadsheetml/2006/main">
  <c r="G11" i="1" l="1"/>
  <c r="G10" i="1"/>
  <c r="G8" i="1"/>
  <c r="H18" i="1" l="1"/>
  <c r="H8" i="1" l="1"/>
  <c r="H9" i="1"/>
  <c r="K9" i="1"/>
  <c r="K8" i="1"/>
  <c r="G12" i="1" l="1"/>
  <c r="H11" i="1"/>
  <c r="H10" i="1" l="1"/>
  <c r="H12" i="1" s="1"/>
  <c r="H15" i="1" l="1"/>
  <c r="H14" i="1"/>
  <c r="H17" i="1" s="1"/>
  <c r="H19" i="1" s="1"/>
</calcChain>
</file>

<file path=xl/sharedStrings.xml><?xml version="1.0" encoding="utf-8"?>
<sst xmlns="http://schemas.openxmlformats.org/spreadsheetml/2006/main" count="56" uniqueCount="52">
  <si>
    <t>№п/п</t>
  </si>
  <si>
    <t xml:space="preserve">наименование и состав работ </t>
  </si>
  <si>
    <t>шт.</t>
  </si>
  <si>
    <t xml:space="preserve">шт.                  км. </t>
  </si>
  <si>
    <t>Оформление межевого плана</t>
  </si>
  <si>
    <t>табл. 16</t>
  </si>
  <si>
    <t>табл. 1</t>
  </si>
  <si>
    <t>табл. 4а</t>
  </si>
  <si>
    <t>табл. 13</t>
  </si>
  <si>
    <t xml:space="preserve">Прочие расходы </t>
  </si>
  <si>
    <t>Итого:</t>
  </si>
  <si>
    <t>%</t>
  </si>
  <si>
    <t xml:space="preserve">Внешний транспорт </t>
  </si>
  <si>
    <t xml:space="preserve">Внутренний транспорт </t>
  </si>
  <si>
    <t xml:space="preserve">Итого: </t>
  </si>
  <si>
    <t>Вынос границ земельных участков</t>
  </si>
  <si>
    <t>точек</t>
  </si>
  <si>
    <t xml:space="preserve">Смета </t>
  </si>
  <si>
    <t>Примечание:</t>
  </si>
  <si>
    <t xml:space="preserve">Проверил: Руководитель ГРП </t>
  </si>
  <si>
    <t>а</t>
  </si>
  <si>
    <t>б</t>
  </si>
  <si>
    <t>СБЦ 2004г. Таб.49 §2</t>
  </si>
  <si>
    <t>№ табл. и пунктов Методики</t>
  </si>
  <si>
    <t xml:space="preserve">Ед. изм. </t>
  </si>
  <si>
    <t>Кол-во</t>
  </si>
  <si>
    <t>Расчет</t>
  </si>
  <si>
    <t xml:space="preserve">Всего трудоемкость </t>
  </si>
  <si>
    <t xml:space="preserve">Итого </t>
  </si>
  <si>
    <t xml:space="preserve">Стоимость (руб.) </t>
  </si>
  <si>
    <t>Вычерчивание графической части межевого плана                                               а) кол-во листов ф. А4</t>
  </si>
  <si>
    <t>на оформление документов на использование земель или земельных участков под объектами строительства, возводимых в рамках технологического присоединения для нужд филиала «Амурские ЭС»</t>
  </si>
  <si>
    <t xml:space="preserve">Составил: Инженер - сметчик  ГРП </t>
  </si>
  <si>
    <t>Н.А. Паноченко</t>
  </si>
  <si>
    <t xml:space="preserve">Т.Г. Соловьева </t>
  </si>
  <si>
    <t>150*1230</t>
  </si>
  <si>
    <t xml:space="preserve">Объект:  В административном отношении объекты расположены на территории  Серышевского района, Бурейского района, Зейского района, Магдагачинского района, Сковородинского района, г. Райчихинска, г. Свободного, г. Зея,  г. Сковородино Амурской области. </t>
  </si>
  <si>
    <t>ЗУ-48   Док. - 96</t>
  </si>
  <si>
    <t>Подготовительные работы                         Ка=1+0,40*(48-1)=19,8            Кб=1+0,60*(96-1)=58</t>
  </si>
  <si>
    <t>5,6*19,8+1,6*58</t>
  </si>
  <si>
    <t>Составление разбивочного чертежа                                    (5,899 км )</t>
  </si>
  <si>
    <t>Рассчитана на основании Приказа Минэкономразвития России от 18 января 2012 г. №14</t>
  </si>
  <si>
    <t>ЗУ-48   Прот. - 5,899 км.</t>
  </si>
  <si>
    <t>2,4*48+1,2*5,899</t>
  </si>
  <si>
    <t>4+1,6*96</t>
  </si>
  <si>
    <t>ЗУ-24</t>
  </si>
  <si>
    <t>8*24</t>
  </si>
  <si>
    <t>СБЦ 2004г. Таб.4 §4</t>
  </si>
  <si>
    <t>СБЦ 2004г. Таб.5 §3</t>
  </si>
  <si>
    <t>330 руб. 00 коп. - цена нормативного чел.часа</t>
  </si>
  <si>
    <t>222 934,40*0,308</t>
  </si>
  <si>
    <t>222 934,40*0,1625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</si>
</sst>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64" fontId="4" fillId="0" borderId="1" xfId="1" applyFont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2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horizontal="left"/>
    </xf>
    <xf numFmtId="0" fontId="6" fillId="0" borderId="0" xfId="0" applyFont="1"/>
    <xf numFmtId="4" fontId="4" fillId="0" borderId="1" xfId="0" applyNumberFormat="1" applyFont="1" applyBorder="1" applyAlignment="1">
      <alignment vertical="center"/>
    </xf>
    <xf numFmtId="0" fontId="5" fillId="2" borderId="0" xfId="0" applyFont="1" applyFill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zoomScale="85" zoomScaleNormal="100" zoomScaleSheetLayoutView="85" workbookViewId="0">
      <selection activeCell="F14" sqref="F14"/>
    </sheetView>
  </sheetViews>
  <sheetFormatPr defaultRowHeight="15" x14ac:dyDescent="0.25"/>
  <cols>
    <col min="1" max="1" width="7" style="2" customWidth="1"/>
    <col min="2" max="2" width="48.42578125" style="2" customWidth="1"/>
    <col min="3" max="3" width="13" style="2" customWidth="1"/>
    <col min="4" max="4" width="10.5703125" style="2" customWidth="1"/>
    <col min="5" max="5" width="13.7109375" style="2" customWidth="1"/>
    <col min="6" max="6" width="22.140625" style="2" customWidth="1"/>
    <col min="7" max="7" width="16.7109375" style="2" customWidth="1"/>
    <col min="8" max="8" width="17" style="2" customWidth="1"/>
    <col min="9" max="9" width="9.140625" style="1" hidden="1" customWidth="1"/>
    <col min="10" max="11" width="9.140625" style="2" hidden="1" customWidth="1"/>
    <col min="12" max="12" width="0" style="2" hidden="1" customWidth="1"/>
    <col min="13" max="16384" width="9.140625" style="2"/>
  </cols>
  <sheetData>
    <row r="1" spans="1:15" ht="18.75" x14ac:dyDescent="0.25">
      <c r="A1" s="30" t="s">
        <v>17</v>
      </c>
      <c r="B1" s="30"/>
      <c r="C1" s="30"/>
      <c r="D1" s="30"/>
      <c r="E1" s="30"/>
      <c r="F1" s="30"/>
      <c r="G1" s="30"/>
      <c r="H1" s="30"/>
    </row>
    <row r="2" spans="1:15" ht="15" customHeight="1" x14ac:dyDescent="0.25">
      <c r="A2" s="30" t="s">
        <v>31</v>
      </c>
      <c r="B2" s="30"/>
      <c r="C2" s="30"/>
      <c r="D2" s="30"/>
      <c r="E2" s="30"/>
      <c r="F2" s="30"/>
      <c r="G2" s="30"/>
      <c r="H2" s="30"/>
    </row>
    <row r="3" spans="1:15" ht="51" customHeight="1" x14ac:dyDescent="0.25">
      <c r="A3" s="30"/>
      <c r="B3" s="30"/>
      <c r="C3" s="30"/>
      <c r="D3" s="30"/>
      <c r="E3" s="30"/>
      <c r="F3" s="30"/>
      <c r="G3" s="30"/>
      <c r="H3" s="30"/>
    </row>
    <row r="4" spans="1:15" ht="18.75" x14ac:dyDescent="0.3">
      <c r="A4" s="3"/>
      <c r="B4" s="3"/>
      <c r="C4" s="3"/>
      <c r="D4" s="3"/>
      <c r="E4" s="3"/>
      <c r="F4" s="3"/>
      <c r="G4" s="3"/>
      <c r="H4" s="3"/>
    </row>
    <row r="5" spans="1:15" ht="66" customHeight="1" x14ac:dyDescent="0.25">
      <c r="A5" s="30" t="s">
        <v>36</v>
      </c>
      <c r="B5" s="30"/>
      <c r="C5" s="30"/>
      <c r="D5" s="30"/>
      <c r="E5" s="30"/>
      <c r="F5" s="30"/>
      <c r="G5" s="30"/>
      <c r="H5" s="30"/>
    </row>
    <row r="6" spans="1:15" ht="18.75" x14ac:dyDescent="0.3">
      <c r="A6" s="4"/>
      <c r="B6" s="4"/>
      <c r="C6" s="4"/>
      <c r="D6" s="4"/>
      <c r="E6" s="4"/>
      <c r="F6" s="4"/>
      <c r="G6" s="4"/>
      <c r="H6" s="4"/>
    </row>
    <row r="7" spans="1:15" ht="57" customHeight="1" x14ac:dyDescent="0.25">
      <c r="A7" s="5" t="s">
        <v>0</v>
      </c>
      <c r="B7" s="5" t="s">
        <v>1</v>
      </c>
      <c r="C7" s="5" t="s">
        <v>25</v>
      </c>
      <c r="D7" s="5" t="s">
        <v>24</v>
      </c>
      <c r="E7" s="6" t="s">
        <v>23</v>
      </c>
      <c r="F7" s="5" t="s">
        <v>26</v>
      </c>
      <c r="G7" s="6" t="s">
        <v>27</v>
      </c>
      <c r="H7" s="6" t="s">
        <v>29</v>
      </c>
    </row>
    <row r="8" spans="1:15" ht="56.25" x14ac:dyDescent="0.25">
      <c r="A8" s="5">
        <v>1</v>
      </c>
      <c r="B8" s="7" t="s">
        <v>38</v>
      </c>
      <c r="C8" s="8" t="s">
        <v>37</v>
      </c>
      <c r="D8" s="8" t="s">
        <v>2</v>
      </c>
      <c r="E8" s="8" t="s">
        <v>6</v>
      </c>
      <c r="F8" s="5" t="s">
        <v>39</v>
      </c>
      <c r="G8" s="9">
        <f>5.6*19.8+1.6*58</f>
        <v>203.68</v>
      </c>
      <c r="H8" s="10">
        <f>G8*H22</f>
        <v>67214.400000000009</v>
      </c>
      <c r="J8" s="11" t="s">
        <v>20</v>
      </c>
      <c r="K8" s="2">
        <f>1+0.4*(35-1)</f>
        <v>14.600000000000001</v>
      </c>
    </row>
    <row r="9" spans="1:15" ht="56.25" x14ac:dyDescent="0.25">
      <c r="A9" s="5">
        <v>2</v>
      </c>
      <c r="B9" s="7" t="s">
        <v>40</v>
      </c>
      <c r="C9" s="8" t="s">
        <v>42</v>
      </c>
      <c r="D9" s="8" t="s">
        <v>3</v>
      </c>
      <c r="E9" s="8" t="s">
        <v>7</v>
      </c>
      <c r="F9" s="5" t="s">
        <v>43</v>
      </c>
      <c r="G9" s="26">
        <v>122.28</v>
      </c>
      <c r="H9" s="10">
        <f>G9*H22</f>
        <v>40352.400000000001</v>
      </c>
      <c r="J9" s="11" t="s">
        <v>21</v>
      </c>
      <c r="K9" s="2">
        <f>1+0.6*(70-1)</f>
        <v>42.4</v>
      </c>
    </row>
    <row r="10" spans="1:15" ht="56.25" x14ac:dyDescent="0.3">
      <c r="A10" s="5">
        <v>3</v>
      </c>
      <c r="B10" s="12" t="s">
        <v>30</v>
      </c>
      <c r="C10" s="8" t="s">
        <v>37</v>
      </c>
      <c r="D10" s="13" t="s">
        <v>2</v>
      </c>
      <c r="E10" s="13" t="s">
        <v>8</v>
      </c>
      <c r="F10" s="5" t="s">
        <v>44</v>
      </c>
      <c r="G10" s="26">
        <f>4+1.6*96</f>
        <v>157.60000000000002</v>
      </c>
      <c r="H10" s="10">
        <f>G10*H22</f>
        <v>52008.000000000007</v>
      </c>
    </row>
    <row r="11" spans="1:15" ht="18.75" x14ac:dyDescent="0.3">
      <c r="A11" s="5">
        <v>4</v>
      </c>
      <c r="B11" s="12" t="s">
        <v>4</v>
      </c>
      <c r="C11" s="8" t="s">
        <v>45</v>
      </c>
      <c r="D11" s="13" t="s">
        <v>2</v>
      </c>
      <c r="E11" s="13" t="s">
        <v>5</v>
      </c>
      <c r="F11" s="5" t="s">
        <v>46</v>
      </c>
      <c r="G11" s="9">
        <f>8*24</f>
        <v>192</v>
      </c>
      <c r="H11" s="10">
        <f>G11*H22</f>
        <v>63360</v>
      </c>
    </row>
    <row r="12" spans="1:15" ht="18.75" x14ac:dyDescent="0.3">
      <c r="A12" s="5"/>
      <c r="B12" s="14" t="s">
        <v>10</v>
      </c>
      <c r="C12" s="8"/>
      <c r="D12" s="13"/>
      <c r="E12" s="13"/>
      <c r="F12" s="5"/>
      <c r="G12" s="29">
        <f>SUM(G8:G11)</f>
        <v>675.56000000000006</v>
      </c>
      <c r="H12" s="15">
        <f>SUM(H8:H11)</f>
        <v>222934.80000000002</v>
      </c>
    </row>
    <row r="13" spans="1:15" ht="18.75" x14ac:dyDescent="0.3">
      <c r="A13" s="5"/>
      <c r="B13" s="14" t="s">
        <v>9</v>
      </c>
      <c r="C13" s="13"/>
      <c r="D13" s="13"/>
      <c r="E13" s="13"/>
      <c r="F13" s="5"/>
      <c r="G13" s="9"/>
      <c r="H13" s="10"/>
    </row>
    <row r="14" spans="1:15" ht="39" customHeight="1" x14ac:dyDescent="0.25">
      <c r="A14" s="5">
        <v>6</v>
      </c>
      <c r="B14" s="16" t="s">
        <v>12</v>
      </c>
      <c r="C14" s="13">
        <v>25.2</v>
      </c>
      <c r="D14" s="13" t="s">
        <v>11</v>
      </c>
      <c r="E14" s="8" t="s">
        <v>48</v>
      </c>
      <c r="F14" s="5" t="s">
        <v>50</v>
      </c>
      <c r="G14" s="9"/>
      <c r="H14" s="10">
        <f>H12*25.2%</f>
        <v>56179.569600000003</v>
      </c>
      <c r="O14" s="25"/>
    </row>
    <row r="15" spans="1:15" ht="39" customHeight="1" x14ac:dyDescent="0.25">
      <c r="A15" s="5">
        <v>7</v>
      </c>
      <c r="B15" s="16" t="s">
        <v>13</v>
      </c>
      <c r="C15" s="17">
        <v>16.25</v>
      </c>
      <c r="D15" s="13" t="s">
        <v>11</v>
      </c>
      <c r="E15" s="8" t="s">
        <v>47</v>
      </c>
      <c r="F15" s="5" t="s">
        <v>51</v>
      </c>
      <c r="G15" s="9"/>
      <c r="H15" s="10">
        <f>H12*16.25%</f>
        <v>36226.905000000006</v>
      </c>
    </row>
    <row r="16" spans="1:15" ht="18.75" x14ac:dyDescent="0.3">
      <c r="A16" s="5"/>
      <c r="B16" s="18" t="s">
        <v>14</v>
      </c>
      <c r="C16" s="13"/>
      <c r="D16" s="13"/>
      <c r="E16" s="13"/>
      <c r="F16" s="5"/>
      <c r="G16" s="9"/>
      <c r="H16" s="15">
        <v>92406.48</v>
      </c>
    </row>
    <row r="17" spans="1:8" ht="18.75" x14ac:dyDescent="0.3">
      <c r="A17" s="5"/>
      <c r="B17" s="19"/>
      <c r="C17" s="20"/>
      <c r="D17" s="20"/>
      <c r="E17" s="20"/>
      <c r="F17" s="21" t="s">
        <v>28</v>
      </c>
      <c r="G17" s="19"/>
      <c r="H17" s="15">
        <f>H12+H16</f>
        <v>315341.28000000003</v>
      </c>
    </row>
    <row r="18" spans="1:8" ht="56.25" x14ac:dyDescent="0.25">
      <c r="A18" s="5">
        <v>8</v>
      </c>
      <c r="B18" s="9" t="s">
        <v>15</v>
      </c>
      <c r="C18" s="13">
        <v>150</v>
      </c>
      <c r="D18" s="13" t="s">
        <v>16</v>
      </c>
      <c r="E18" s="8" t="s">
        <v>22</v>
      </c>
      <c r="F18" s="34" t="s">
        <v>35</v>
      </c>
      <c r="G18" s="35"/>
      <c r="H18" s="10">
        <f>150*1230</f>
        <v>184500</v>
      </c>
    </row>
    <row r="19" spans="1:8" ht="18.75" x14ac:dyDescent="0.3">
      <c r="A19" s="22"/>
      <c r="B19" s="19"/>
      <c r="C19" s="19"/>
      <c r="D19" s="19"/>
      <c r="E19" s="19"/>
      <c r="F19" s="19"/>
      <c r="G19" s="19"/>
      <c r="H19" s="15">
        <f>SUM(H18)+H17</f>
        <v>499841.28000000003</v>
      </c>
    </row>
    <row r="20" spans="1:8" s="1" customFormat="1" ht="18.75" x14ac:dyDescent="0.3">
      <c r="A20" s="23"/>
      <c r="B20" s="23"/>
      <c r="C20" s="23"/>
      <c r="D20" s="23"/>
      <c r="E20" s="23"/>
      <c r="F20" s="23"/>
      <c r="G20" s="23"/>
      <c r="H20" s="23"/>
    </row>
    <row r="21" spans="1:8" s="1" customFormat="1" ht="18.75" x14ac:dyDescent="0.3">
      <c r="A21" s="23"/>
      <c r="B21" s="4" t="s">
        <v>18</v>
      </c>
      <c r="C21" s="4"/>
      <c r="D21" s="4"/>
      <c r="E21" s="4"/>
      <c r="F21" s="4"/>
      <c r="G21" s="23"/>
      <c r="H21" s="23"/>
    </row>
    <row r="22" spans="1:8" s="1" customFormat="1" ht="18.75" x14ac:dyDescent="0.3">
      <c r="A22" s="23"/>
      <c r="B22" s="32" t="s">
        <v>49</v>
      </c>
      <c r="C22" s="32"/>
      <c r="D22" s="32"/>
      <c r="E22" s="32"/>
      <c r="F22" s="32"/>
      <c r="G22" s="23"/>
      <c r="H22" s="27">
        <v>330</v>
      </c>
    </row>
    <row r="23" spans="1:8" ht="18.75" x14ac:dyDescent="0.3">
      <c r="A23" s="4"/>
      <c r="B23" s="33" t="s">
        <v>41</v>
      </c>
      <c r="C23" s="33"/>
      <c r="D23" s="33"/>
      <c r="E23" s="33"/>
      <c r="F23" s="33"/>
      <c r="G23" s="4"/>
      <c r="H23" s="4"/>
    </row>
    <row r="24" spans="1:8" ht="18.75" x14ac:dyDescent="0.3">
      <c r="A24" s="4"/>
      <c r="B24" s="24"/>
      <c r="C24" s="24"/>
      <c r="D24" s="24"/>
      <c r="E24" s="24"/>
      <c r="F24" s="24"/>
      <c r="G24" s="4"/>
      <c r="H24" s="4"/>
    </row>
    <row r="25" spans="1:8" ht="18.75" x14ac:dyDescent="0.3">
      <c r="A25" s="4"/>
      <c r="B25" s="24"/>
      <c r="C25" s="24"/>
      <c r="D25" s="24"/>
      <c r="E25" s="24"/>
      <c r="F25" s="24"/>
      <c r="G25" s="4"/>
      <c r="H25" s="4"/>
    </row>
    <row r="26" spans="1:8" ht="18.75" x14ac:dyDescent="0.3">
      <c r="A26" s="4"/>
      <c r="B26" s="4"/>
      <c r="C26" s="4"/>
      <c r="D26" s="4"/>
      <c r="E26" s="4"/>
      <c r="F26" s="4"/>
      <c r="G26" s="4"/>
      <c r="H26" s="4"/>
    </row>
    <row r="27" spans="1:8" ht="18.75" x14ac:dyDescent="0.3">
      <c r="A27" s="4"/>
      <c r="B27" s="4" t="s">
        <v>32</v>
      </c>
      <c r="C27" s="31"/>
      <c r="D27" s="31"/>
      <c r="E27" s="31"/>
      <c r="F27" s="4" t="s">
        <v>33</v>
      </c>
      <c r="G27" s="4"/>
      <c r="H27" s="4"/>
    </row>
    <row r="28" spans="1:8" ht="18.75" x14ac:dyDescent="0.3">
      <c r="A28" s="4"/>
      <c r="B28" s="4"/>
      <c r="C28" s="28"/>
      <c r="D28" s="28"/>
      <c r="E28" s="28"/>
      <c r="F28" s="4"/>
      <c r="G28" s="4"/>
      <c r="H28" s="4"/>
    </row>
    <row r="29" spans="1:8" ht="18.75" x14ac:dyDescent="0.3">
      <c r="A29" s="4"/>
      <c r="B29" s="4" t="s">
        <v>19</v>
      </c>
      <c r="C29" s="31"/>
      <c r="D29" s="31"/>
      <c r="E29" s="31"/>
      <c r="F29" s="4" t="s">
        <v>34</v>
      </c>
      <c r="G29" s="4"/>
      <c r="H29" s="4"/>
    </row>
    <row r="30" spans="1:8" ht="18.75" x14ac:dyDescent="0.3">
      <c r="A30" s="4"/>
      <c r="B30" s="4"/>
      <c r="C30" s="4"/>
      <c r="D30" s="4"/>
      <c r="E30" s="4"/>
      <c r="F30" s="4"/>
      <c r="G30" s="4"/>
      <c r="H30" s="4"/>
    </row>
  </sheetData>
  <mergeCells count="8">
    <mergeCell ref="A1:H1"/>
    <mergeCell ref="A2:H3"/>
    <mergeCell ref="A5:H5"/>
    <mergeCell ref="C27:E27"/>
    <mergeCell ref="C29:E29"/>
    <mergeCell ref="B22:F22"/>
    <mergeCell ref="B23:F23"/>
    <mergeCell ref="F18:G18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ВЛ-0,4 кВ</vt:lpstr>
      <vt:lpstr>'ВЛ-0,4 кВ'!Область_печати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Пауль Евгения Викторовна</dc:creator>
  <cp:lastModifiedBy>Осинцева Яна Петровна</cp:lastModifiedBy>
  <cp:lastPrinted>2018-11-08T06:01:24Z</cp:lastPrinted>
  <dcterms:created xsi:type="dcterms:W3CDTF">2016-07-15T05:22:56Z</dcterms:created>
  <dcterms:modified xsi:type="dcterms:W3CDTF">2018-12-24T02:28:04Z</dcterms:modified>
</cp:coreProperties>
</file>