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Лист1!$A$12:$D$256</definedName>
    <definedName name="_xlnm.Print_Area" localSheetId="0">Лист1!$A$1:$D$246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05" i="1" l="1"/>
  <c r="D175" i="1" l="1"/>
  <c r="D174" i="1"/>
  <c r="D173" i="1"/>
  <c r="D145" i="1"/>
  <c r="D144" i="1"/>
  <c r="D143" i="1"/>
  <c r="D115" i="1"/>
  <c r="D114" i="1"/>
  <c r="D113" i="1"/>
  <c r="D85" i="1"/>
  <c r="D84" i="1"/>
  <c r="D83" i="1"/>
  <c r="D55" i="1"/>
  <c r="D54" i="1"/>
  <c r="D53" i="1"/>
  <c r="D23" i="1"/>
  <c r="D187" i="1" l="1"/>
  <c r="D186" i="1"/>
  <c r="D157" i="1"/>
  <c r="D156" i="1"/>
  <c r="D127" i="1"/>
  <c r="D126" i="1"/>
  <c r="D97" i="1"/>
  <c r="D96" i="1"/>
  <c r="D67" i="1"/>
  <c r="D66" i="1"/>
  <c r="D37" i="1"/>
  <c r="D36" i="1"/>
  <c r="D227" i="1"/>
  <c r="D226" i="1"/>
  <c r="D207" i="1"/>
  <c r="D206" i="1"/>
  <c r="D238" i="1"/>
  <c r="D217" i="1"/>
  <c r="D216" i="1"/>
  <c r="D210" i="1"/>
  <c r="D213" i="1"/>
  <c r="D215" i="1" s="1"/>
  <c r="D212" i="1"/>
  <c r="D211" i="1"/>
  <c r="D214" i="1" s="1"/>
  <c r="D188" i="1"/>
  <c r="D158" i="1"/>
  <c r="D128" i="1"/>
  <c r="D98" i="1"/>
  <c r="D68" i="1"/>
  <c r="D38" i="1"/>
  <c r="D194" i="1" l="1"/>
  <c r="D71" i="1"/>
  <c r="D131" i="1"/>
  <c r="D204" i="1"/>
  <c r="D239" i="1" s="1"/>
  <c r="D219" i="1"/>
  <c r="D220" i="1" s="1"/>
  <c r="D221" i="1" s="1"/>
  <c r="D161" i="1"/>
  <c r="D189" i="1"/>
  <c r="D190" i="1" s="1"/>
  <c r="D209" i="1"/>
  <c r="D208" i="1"/>
  <c r="D101" i="1"/>
  <c r="D41" i="1"/>
  <c r="D191" i="1"/>
  <c r="D192" i="1"/>
  <c r="D193" i="1" s="1"/>
  <c r="D159" i="1"/>
  <c r="D160" i="1" s="1"/>
  <c r="D44" i="1"/>
  <c r="D99" i="1"/>
  <c r="D100" i="1" s="1"/>
  <c r="D129" i="1"/>
  <c r="D130" i="1" s="1"/>
  <c r="D104" i="1"/>
  <c r="D164" i="1"/>
  <c r="D162" i="1"/>
  <c r="D163" i="1" s="1"/>
  <c r="D134" i="1"/>
  <c r="D132" i="1"/>
  <c r="D133" i="1" s="1"/>
  <c r="D102" i="1"/>
  <c r="D103" i="1" s="1"/>
  <c r="D72" i="1"/>
  <c r="D73" i="1" s="1"/>
  <c r="D74" i="1"/>
  <c r="D69" i="1"/>
  <c r="D70" i="1" s="1"/>
  <c r="D39" i="1"/>
  <c r="D40" i="1" l="1"/>
  <c r="D196" i="1"/>
  <c r="D197" i="1" s="1"/>
  <c r="D231" i="1"/>
  <c r="D230" i="1"/>
  <c r="D229" i="1" l="1"/>
  <c r="D228" i="1"/>
  <c r="D42" i="1"/>
  <c r="D43" i="1" s="1"/>
</calcChain>
</file>

<file path=xl/sharedStrings.xml><?xml version="1.0" encoding="utf-8"?>
<sst xmlns="http://schemas.openxmlformats.org/spreadsheetml/2006/main" count="457" uniqueCount="116">
  <si>
    <t>Наименованние работ</t>
  </si>
  <si>
    <t>Кол-во</t>
  </si>
  <si>
    <t>Единица измерения</t>
  </si>
  <si>
    <t>№ п/п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</si>
  <si>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</si>
  <si>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</si>
  <si>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</si>
  <si>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</si>
  <si>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</si>
  <si>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</si>
  <si>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</si>
  <si>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</si>
  <si>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</si>
  <si>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</si>
  <si>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</si>
  <si>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</si>
  <si>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</si>
  <si>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</si>
  <si>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</si>
  <si>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</si>
  <si>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</si>
  <si>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м.</t>
  </si>
  <si>
    <t>т</t>
  </si>
  <si>
    <t>ПГС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</si>
  <si>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</si>
  <si>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</si>
  <si>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</si>
  <si>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</si>
  <si>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</si>
  <si>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</si>
  <si>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</si>
  <si>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</si>
  <si>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</si>
  <si>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</si>
  <si>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</si>
  <si>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</si>
  <si>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РОСЭП Шифр 25.0017</t>
  </si>
  <si>
    <t>3. Монтажные работы по ВЛИ-0,4 кВ выполнять в соответствии с типовым проектом ОАО «РОСЭП» Шифр 25.0017</t>
  </si>
  <si>
    <t xml:space="preserve">4. Для выполнения работ применять линейную арматуру в соответствии с типовым проектом ОАО «РОСЭП» Шифр 25.0017     </t>
  </si>
  <si>
    <t xml:space="preserve">5. Для выполнения работ применять песчано-гравийную смесь природную, фракция гравия 10-70 мм в количестве 40% от общей массы (ГОСТ 23735-2014)       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</si>
  <si>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</si>
  <si>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</si>
  <si>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</si>
  <si>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</si>
  <si>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</si>
  <si>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</si>
  <si>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</si>
  <si>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</si>
  <si>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</si>
  <si>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</si>
  <si>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</si>
  <si>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</si>
  <si>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</si>
  <si>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</si>
  <si>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</si>
  <si>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</si>
  <si>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</si>
  <si>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Электроды сварочные МР-3 d=4 мм. ГОСТ 9466-75, ГОСТ 9467-75</t>
  </si>
  <si>
    <t>Нитроэмаль черная (ГОСТ 9198-76)</t>
  </si>
  <si>
    <t>кг.</t>
  </si>
  <si>
    <t>Сталь стержневая d - 16 (ГОСТ 2590-2006)</t>
  </si>
  <si>
    <t>Сталь стержневая d - 12 (ГОСТ 2590-2006)</t>
  </si>
  <si>
    <t>Металл листовой (ГОСТ 19903)</t>
  </si>
  <si>
    <t>Кронштейн У3 (3.407.1-136)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</si>
  <si>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</si>
  <si>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</si>
  <si>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</si>
  <si>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</si>
  <si>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</si>
  <si>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</si>
  <si>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</si>
  <si>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</si>
  <si>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</si>
  <si>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</si>
  <si>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</si>
  <si>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</si>
  <si>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</si>
  <si>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</si>
  <si>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</si>
  <si>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Ф-2 от ТП №36-05</t>
  </si>
  <si>
    <t>Демонтажные работы на ВЛ 0.4 кВ Ф-3 от ТП №36-05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</si>
  <si>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</si>
  <si>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</si>
  <si>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</si>
  <si>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</si>
  <si>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t>Заземляющий проводник ЗП-6 (L=3.0 м)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</si>
  <si>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</si>
  <si>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</si>
  <si>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</si>
  <si>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</si>
  <si>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</si>
  <si>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Ф-2 от ТП №36-05</t>
  </si>
  <si>
    <t>Монтажные работы на ВЛ 0.4 кВ Ф-3 от ТП №36-05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</si>
  <si>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</si>
  <si>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</si>
  <si>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</si>
  <si>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</si>
  <si>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</si>
  <si>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</si>
  <si>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</si>
  <si>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Инженера сл. линий Суворов И.И.</t>
  </si>
  <si>
    <t>10 м</t>
  </si>
  <si>
    <t xml:space="preserve">реконструкция распределительных сетей </t>
  </si>
  <si>
    <t>10/0,4 кВ г. Шимановска</t>
  </si>
  <si>
    <t xml:space="preserve">Приложение 5 к техническому заданию </t>
  </si>
  <si>
    <t>Реконструкция распределительных сетей 10/0,4 кВ г. Шимановска</t>
  </si>
  <si>
    <t>Демонтаж одностоечных деревянных опор на ж/б приставке ВЛ 0,4 кВ</t>
  </si>
  <si>
    <t>Демонтаж одностоечных ж/б опор ВЛ 0,4 кВ</t>
  </si>
  <si>
    <t>Измерение цепи пентли фаза-ноль</t>
  </si>
  <si>
    <t>1 измерение</t>
  </si>
  <si>
    <t>3</t>
  </si>
  <si>
    <t>Провод СИП4 (4*16) ГОСТ 31946-2012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</si>
  <si>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410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</si>
  <si>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410</t>
    </r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</si>
  <si>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410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</si>
  <si>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г. Свободный база СП ЗЭС – ВЛ-0,4 кВ от ТП 10/0,4 кВ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</si>
</sst>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0.0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1" fontId="10" fillId="0" borderId="5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center" vertical="center" wrapText="1"/>
    </xf>
    <xf numFmtId="1" fontId="10" fillId="0" borderId="1" xfId="0" applyNumberFormat="1" applyFont="1" applyBorder="1" applyAlignment="1" applyProtection="1">
      <alignment horizontal="center" vertical="center" wrapText="1"/>
    </xf>
    <xf numFmtId="165" fontId="10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/>
    <xf numFmtId="166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3" xfId="0" applyFont="1" applyBorder="1" applyProtection="1">
      <protection locked="0"/>
    </xf>
    <xf numFmtId="2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4" xfId="0" applyFont="1" applyBorder="1" applyAlignment="1" applyProtection="1">
      <alignment horizontal="center" vertical="center"/>
      <protection locked="0"/>
    </xf>
    <xf numFmtId="167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6"/>
  <sheetViews>
    <sheetView tabSelected="1" view="pageBreakPreview" zoomScale="115" zoomScaleNormal="100" zoomScaleSheetLayoutView="115" workbookViewId="0">
      <selection activeCell="A5" sqref="A5:XFD15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48" t="s">
        <v>104</v>
      </c>
      <c r="C1" s="48"/>
      <c r="D1" s="48"/>
    </row>
    <row r="2" spans="1:4" ht="14.25" customHeight="1" x14ac:dyDescent="0.25">
      <c r="B2" s="49" t="s">
        <v>102</v>
      </c>
      <c r="C2" s="48"/>
      <c r="D2" s="48"/>
    </row>
    <row r="3" spans="1:4" ht="12" customHeight="1" x14ac:dyDescent="0.25">
      <c r="B3" s="49" t="s">
        <v>103</v>
      </c>
      <c r="C3" s="48"/>
      <c r="D3" s="48"/>
    </row>
    <row r="5" spans="1:4" ht="18.75" customHeight="1" x14ac:dyDescent="0.25">
      <c r="A5" s="50" t="s">
        <v>96</v>
      </c>
      <c r="B5" s="50"/>
      <c r="C5" s="50"/>
      <c r="D5" s="50"/>
    </row>
    <row r="6" spans="1:4" ht="15.75" customHeight="1" x14ac:dyDescent="0.25">
      <c r="A6" s="55" t="s">
        <v>105</v>
      </c>
      <c r="B6" s="50"/>
      <c r="C6" s="50"/>
      <c r="D6" s="50"/>
    </row>
    <row r="7" spans="1:4" ht="23.25" customHeight="1" x14ac:dyDescent="0.25">
      <c r="A7" s="56" t="s">
        <v>97</v>
      </c>
      <c r="B7" s="56"/>
      <c r="C7" s="37"/>
      <c r="D7" s="37"/>
    </row>
    <row r="8" spans="1:4" ht="16.5" x14ac:dyDescent="0.25">
      <c r="A8" s="53" t="s">
        <v>98</v>
      </c>
      <c r="B8" s="53"/>
      <c r="C8" s="56"/>
      <c r="D8" s="56"/>
    </row>
    <row r="9" spans="1:4" ht="16.5" x14ac:dyDescent="0.25">
      <c r="A9" s="53" t="s">
        <v>99</v>
      </c>
      <c r="B9" s="53"/>
      <c r="C9" s="53"/>
      <c r="D9" s="37"/>
    </row>
    <row r="10" spans="1:4" ht="16.5" x14ac:dyDescent="0.25">
      <c r="A10" s="53" t="s">
        <v>100</v>
      </c>
      <c r="B10" s="53"/>
      <c r="C10" s="53"/>
      <c r="D10" s="37"/>
    </row>
    <row r="11" spans="1:4" ht="34.5" customHeight="1" x14ac:dyDescent="0.25">
      <c r="A11" s="54" t="s">
        <v>114</v>
      </c>
      <c r="B11" s="54"/>
      <c r="C11" s="54"/>
      <c r="D11" s="54"/>
    </row>
    <row r="12" spans="1:4" ht="33" x14ac:dyDescent="0.25">
      <c r="A12" s="2" t="s">
        <v>3</v>
      </c>
      <c r="B12" s="2" t="s">
        <v>0</v>
      </c>
      <c r="C12" s="3" t="s">
        <v>2</v>
      </c>
      <c r="D12" s="3" t="s">
        <v>1</v>
      </c>
    </row>
    <row r="13" spans="1:4" ht="16.5" x14ac:dyDescent="0.25">
      <c r="A13" s="42" t="s">
        <v>113</v>
      </c>
      <c r="B13" s="42"/>
      <c r="C13" s="42"/>
      <c r="D13" s="42"/>
    </row>
    <row r="14" spans="1:4" ht="18.75" customHeight="1" x14ac:dyDescent="0.25">
      <c r="A14" s="2">
        <v>1</v>
      </c>
      <c r="B14" s="4" t="s">
        <v>69</v>
      </c>
      <c r="C14" s="2" t="s">
        <v>4</v>
      </c>
      <c r="D14" s="5">
        <v>48</v>
      </c>
    </row>
    <row r="15" spans="1:4" ht="29.25" customHeight="1" x14ac:dyDescent="0.25">
      <c r="A15" s="2">
        <v>2</v>
      </c>
      <c r="B15" s="4" t="s">
        <v>86</v>
      </c>
      <c r="C15" s="2" t="s">
        <v>4</v>
      </c>
      <c r="D15" s="5">
        <v>4</v>
      </c>
    </row>
    <row r="16" spans="1:4" ht="30" customHeight="1" x14ac:dyDescent="0.25">
      <c r="A16" s="2">
        <v>3</v>
      </c>
      <c r="B16" s="4" t="s">
        <v>106</v>
      </c>
      <c r="C16" s="2" t="s">
        <v>4</v>
      </c>
      <c r="D16" s="5">
        <v>3</v>
      </c>
    </row>
    <row r="17" spans="1:4" ht="22.5" customHeight="1" x14ac:dyDescent="0.25">
      <c r="A17" s="2">
        <v>4</v>
      </c>
      <c r="B17" s="4" t="s">
        <v>107</v>
      </c>
      <c r="C17" s="2" t="s">
        <v>4</v>
      </c>
      <c r="D17" s="5">
        <v>2</v>
      </c>
    </row>
    <row r="18" spans="1:4" ht="18.75" customHeight="1" x14ac:dyDescent="0.25">
      <c r="A18" s="2">
        <v>5</v>
      </c>
      <c r="B18" s="4" t="s">
        <v>70</v>
      </c>
      <c r="C18" s="2" t="s">
        <v>4</v>
      </c>
      <c r="D18" s="5">
        <v>57</v>
      </c>
    </row>
    <row r="19" spans="1:4" ht="18.75" customHeight="1" x14ac:dyDescent="0.25">
      <c r="A19" s="2">
        <v>6</v>
      </c>
      <c r="B19" s="4" t="s">
        <v>71</v>
      </c>
      <c r="C19" s="2" t="s">
        <v>4</v>
      </c>
      <c r="D19" s="5">
        <v>57</v>
      </c>
    </row>
    <row r="20" spans="1:4" ht="18.75" customHeight="1" x14ac:dyDescent="0.25">
      <c r="A20" s="2">
        <v>7</v>
      </c>
      <c r="B20" s="4" t="s">
        <v>32</v>
      </c>
      <c r="C20" s="2" t="s">
        <v>4</v>
      </c>
      <c r="D20" s="5">
        <v>47</v>
      </c>
    </row>
    <row r="21" spans="1:4" ht="18.75" customHeight="1" x14ac:dyDescent="0.25">
      <c r="A21" s="2">
        <v>8</v>
      </c>
      <c r="B21" s="6" t="s">
        <v>33</v>
      </c>
      <c r="C21" s="8" t="s">
        <v>4</v>
      </c>
      <c r="D21" s="32">
        <v>1</v>
      </c>
    </row>
    <row r="22" spans="1:4" ht="18.75" customHeight="1" x14ac:dyDescent="0.25">
      <c r="A22" s="2">
        <v>9</v>
      </c>
      <c r="B22" s="33" t="s">
        <v>87</v>
      </c>
      <c r="C22" s="34" t="s">
        <v>4</v>
      </c>
      <c r="D22" s="5">
        <v>33</v>
      </c>
    </row>
    <row r="23" spans="1:4" ht="18.75" customHeight="1" x14ac:dyDescent="0.25">
      <c r="A23" s="2">
        <v>10</v>
      </c>
      <c r="B23" s="33" t="s">
        <v>88</v>
      </c>
      <c r="C23" s="34" t="s">
        <v>4</v>
      </c>
      <c r="D23" s="35">
        <f>D22</f>
        <v>33</v>
      </c>
    </row>
    <row r="24" spans="1:4" ht="18.75" customHeight="1" x14ac:dyDescent="0.25">
      <c r="A24" s="2">
        <v>11</v>
      </c>
      <c r="B24" s="33" t="s">
        <v>89</v>
      </c>
      <c r="C24" s="34" t="s">
        <v>22</v>
      </c>
      <c r="D24" s="41">
        <v>13.12</v>
      </c>
    </row>
    <row r="25" spans="1:4" ht="18.75" customHeight="1" x14ac:dyDescent="0.25">
      <c r="A25" s="2">
        <v>12</v>
      </c>
      <c r="B25" s="33" t="s">
        <v>90</v>
      </c>
      <c r="C25" s="34" t="s">
        <v>22</v>
      </c>
      <c r="D25" s="34">
        <v>1.39</v>
      </c>
    </row>
    <row r="26" spans="1:4" ht="18.75" customHeight="1" x14ac:dyDescent="0.25">
      <c r="A26" s="42" t="s">
        <v>112</v>
      </c>
      <c r="B26" s="42"/>
      <c r="C26" s="42"/>
      <c r="D26" s="42"/>
    </row>
    <row r="27" spans="1:4" ht="48" customHeight="1" x14ac:dyDescent="0.25">
      <c r="A27" s="2">
        <v>13</v>
      </c>
      <c r="B27" s="21" t="s">
        <v>72</v>
      </c>
      <c r="C27" s="2" t="s">
        <v>4</v>
      </c>
      <c r="D27" s="5">
        <v>27</v>
      </c>
    </row>
    <row r="28" spans="1:4" ht="66.75" customHeight="1" x14ac:dyDescent="0.25">
      <c r="A28" s="2">
        <v>14</v>
      </c>
      <c r="B28" s="21" t="s">
        <v>73</v>
      </c>
      <c r="C28" s="2" t="s">
        <v>4</v>
      </c>
      <c r="D28" s="5">
        <v>14</v>
      </c>
    </row>
    <row r="29" spans="1:4" ht="66" customHeight="1" x14ac:dyDescent="0.25">
      <c r="A29" s="2">
        <v>15</v>
      </c>
      <c r="B29" s="4" t="s">
        <v>74</v>
      </c>
      <c r="C29" s="2" t="s">
        <v>4</v>
      </c>
      <c r="D29" s="5">
        <v>9</v>
      </c>
    </row>
    <row r="30" spans="1:4" ht="66.75" customHeight="1" x14ac:dyDescent="0.25">
      <c r="A30" s="2">
        <v>16</v>
      </c>
      <c r="B30" s="4" t="s">
        <v>75</v>
      </c>
      <c r="C30" s="2" t="s">
        <v>4</v>
      </c>
      <c r="D30" s="5">
        <v>4</v>
      </c>
    </row>
    <row r="31" spans="1:4" ht="63" x14ac:dyDescent="0.25">
      <c r="A31" s="2">
        <v>17</v>
      </c>
      <c r="B31" s="4" t="s">
        <v>76</v>
      </c>
      <c r="C31" s="2" t="s">
        <v>4</v>
      </c>
      <c r="D31" s="5">
        <v>3</v>
      </c>
    </row>
    <row r="32" spans="1:4" ht="63" hidden="1" x14ac:dyDescent="0.25">
      <c r="A32" s="2">
        <v>18</v>
      </c>
      <c r="B32" s="4" t="s">
        <v>77</v>
      </c>
      <c r="C32" s="2" t="s">
        <v>4</v>
      </c>
      <c r="D32" s="5">
        <v>0</v>
      </c>
    </row>
    <row r="33" spans="1:4" ht="33.75" customHeight="1" x14ac:dyDescent="0.25">
      <c r="A33" s="2">
        <v>18</v>
      </c>
      <c r="B33" s="4" t="s">
        <v>78</v>
      </c>
      <c r="C33" s="2" t="s">
        <v>31</v>
      </c>
      <c r="D33" s="5">
        <v>1.9950000000000001</v>
      </c>
    </row>
    <row r="34" spans="1:4" ht="34.5" customHeight="1" x14ac:dyDescent="0.25">
      <c r="A34" s="2">
        <v>19</v>
      </c>
      <c r="B34" s="4" t="s">
        <v>29</v>
      </c>
      <c r="C34" s="2" t="s">
        <v>4</v>
      </c>
      <c r="D34" s="5">
        <v>47</v>
      </c>
    </row>
    <row r="35" spans="1:4" ht="32.25" customHeight="1" x14ac:dyDescent="0.25">
      <c r="A35" s="2">
        <v>20</v>
      </c>
      <c r="B35" s="6" t="s">
        <v>30</v>
      </c>
      <c r="C35" s="2" t="s">
        <v>4</v>
      </c>
      <c r="D35" s="5">
        <v>1</v>
      </c>
    </row>
    <row r="36" spans="1:4" ht="16.5" x14ac:dyDescent="0.25">
      <c r="A36" s="2">
        <v>21</v>
      </c>
      <c r="B36" s="18" t="s">
        <v>5</v>
      </c>
      <c r="C36" s="2" t="s">
        <v>4</v>
      </c>
      <c r="D36" s="11">
        <f>D27+D28+(D29*2)+(D30*2)+(D31*3)+D32</f>
        <v>76</v>
      </c>
    </row>
    <row r="37" spans="1:4" ht="19.5" customHeight="1" x14ac:dyDescent="0.25">
      <c r="A37" s="2">
        <v>22</v>
      </c>
      <c r="B37" s="19" t="s">
        <v>6</v>
      </c>
      <c r="C37" s="2" t="s">
        <v>4</v>
      </c>
      <c r="D37" s="12">
        <f>D27+D28+D32</f>
        <v>41</v>
      </c>
    </row>
    <row r="38" spans="1:4" ht="16.5" customHeight="1" x14ac:dyDescent="0.25">
      <c r="A38" s="2">
        <v>23</v>
      </c>
      <c r="B38" s="20" t="s">
        <v>7</v>
      </c>
      <c r="C38" s="2" t="s">
        <v>4</v>
      </c>
      <c r="D38" s="12">
        <f>D31+D30+D29</f>
        <v>16</v>
      </c>
    </row>
    <row r="39" spans="1:4" ht="18" customHeight="1" x14ac:dyDescent="0.25">
      <c r="A39" s="2">
        <v>24</v>
      </c>
      <c r="B39" s="19" t="s">
        <v>8</v>
      </c>
      <c r="C39" s="8" t="s">
        <v>4</v>
      </c>
      <c r="D39" s="13">
        <f>(D38+D37)/2</f>
        <v>28.5</v>
      </c>
    </row>
    <row r="40" spans="1:4" ht="17.25" customHeight="1" x14ac:dyDescent="0.25">
      <c r="A40" s="2">
        <v>25</v>
      </c>
      <c r="B40" s="19" t="s">
        <v>9</v>
      </c>
      <c r="C40" s="3" t="s">
        <v>101</v>
      </c>
      <c r="D40" s="16">
        <f>(D39*1)/10</f>
        <v>2.85</v>
      </c>
    </row>
    <row r="41" spans="1:4" ht="18.75" customHeight="1" x14ac:dyDescent="0.25">
      <c r="A41" s="2">
        <v>26</v>
      </c>
      <c r="B41" s="19" t="s">
        <v>10</v>
      </c>
      <c r="C41" s="3" t="s">
        <v>11</v>
      </c>
      <c r="D41" s="14">
        <f>((D37+D38)*0.5)/100</f>
        <v>0.28499999999999998</v>
      </c>
    </row>
    <row r="42" spans="1:4" ht="16.5" x14ac:dyDescent="0.25">
      <c r="A42" s="2">
        <v>27</v>
      </c>
      <c r="B42" s="19" t="s">
        <v>13</v>
      </c>
      <c r="C42" s="3" t="s">
        <v>12</v>
      </c>
      <c r="D42" s="15">
        <f>(D37+D38)*0.00052</f>
        <v>2.9639999999999996E-2</v>
      </c>
    </row>
    <row r="43" spans="1:4" ht="17.25" customHeight="1" x14ac:dyDescent="0.25">
      <c r="A43" s="2">
        <v>28</v>
      </c>
      <c r="B43" s="19" t="s">
        <v>14</v>
      </c>
      <c r="C43" s="3" t="s">
        <v>12</v>
      </c>
      <c r="D43" s="15">
        <f>D42</f>
        <v>2.9639999999999996E-2</v>
      </c>
    </row>
    <row r="44" spans="1:4" ht="18" hidden="1" customHeight="1" x14ac:dyDescent="0.25">
      <c r="A44" s="2"/>
      <c r="B44" s="19" t="s">
        <v>15</v>
      </c>
      <c r="C44" s="3" t="s">
        <v>4</v>
      </c>
      <c r="D44" s="16">
        <f>(D37+D38)/5</f>
        <v>11.4</v>
      </c>
    </row>
    <row r="45" spans="1:4" ht="18" hidden="1" customHeight="1" x14ac:dyDescent="0.25">
      <c r="A45" s="42" t="s">
        <v>79</v>
      </c>
      <c r="B45" s="42"/>
      <c r="C45" s="42"/>
      <c r="D45" s="42"/>
    </row>
    <row r="46" spans="1:4" ht="20.25" hidden="1" customHeight="1" x14ac:dyDescent="0.25">
      <c r="A46" s="2"/>
      <c r="B46" s="4" t="s">
        <v>69</v>
      </c>
      <c r="C46" s="2" t="s">
        <v>4</v>
      </c>
      <c r="D46" s="5">
        <v>0</v>
      </c>
    </row>
    <row r="47" spans="1:4" ht="33" hidden="1" x14ac:dyDescent="0.25">
      <c r="A47" s="2"/>
      <c r="B47" s="4" t="s">
        <v>86</v>
      </c>
      <c r="C47" s="2" t="s">
        <v>4</v>
      </c>
      <c r="D47" s="5">
        <v>0</v>
      </c>
    </row>
    <row r="48" spans="1:4" ht="16.5" hidden="1" x14ac:dyDescent="0.25">
      <c r="A48" s="2"/>
      <c r="B48" s="4" t="s">
        <v>70</v>
      </c>
      <c r="C48" s="2" t="s">
        <v>4</v>
      </c>
      <c r="D48" s="5">
        <v>0</v>
      </c>
    </row>
    <row r="49" spans="1:4" ht="16.5" hidden="1" x14ac:dyDescent="0.25">
      <c r="A49" s="2"/>
      <c r="B49" s="4" t="s">
        <v>71</v>
      </c>
      <c r="C49" s="2" t="s">
        <v>4</v>
      </c>
      <c r="D49" s="5">
        <v>0</v>
      </c>
    </row>
    <row r="50" spans="1:4" ht="16.5" hidden="1" x14ac:dyDescent="0.25">
      <c r="A50" s="2"/>
      <c r="B50" s="4" t="s">
        <v>32</v>
      </c>
      <c r="C50" s="2" t="s">
        <v>4</v>
      </c>
      <c r="D50" s="5">
        <v>0</v>
      </c>
    </row>
    <row r="51" spans="1:4" ht="16.5" hidden="1" x14ac:dyDescent="0.25">
      <c r="A51" s="2"/>
      <c r="B51" s="6" t="s">
        <v>33</v>
      </c>
      <c r="C51" s="8" t="s">
        <v>4</v>
      </c>
      <c r="D51" s="32">
        <v>0</v>
      </c>
    </row>
    <row r="52" spans="1:4" ht="16.5" hidden="1" x14ac:dyDescent="0.25">
      <c r="A52" s="2"/>
      <c r="B52" s="33" t="s">
        <v>87</v>
      </c>
      <c r="C52" s="34" t="s">
        <v>4</v>
      </c>
      <c r="D52" s="5">
        <v>0</v>
      </c>
    </row>
    <row r="53" spans="1:4" ht="16.5" hidden="1" x14ac:dyDescent="0.25">
      <c r="A53" s="2"/>
      <c r="B53" s="33" t="s">
        <v>88</v>
      </c>
      <c r="C53" s="34" t="s">
        <v>4</v>
      </c>
      <c r="D53" s="35">
        <f>D52</f>
        <v>0</v>
      </c>
    </row>
    <row r="54" spans="1:4" ht="16.5" hidden="1" x14ac:dyDescent="0.25">
      <c r="A54" s="2"/>
      <c r="B54" s="33" t="s">
        <v>89</v>
      </c>
      <c r="C54" s="34" t="s">
        <v>22</v>
      </c>
      <c r="D54" s="36">
        <f>(D48*0.04)*0.248</f>
        <v>0</v>
      </c>
    </row>
    <row r="55" spans="1:4" ht="16.5" hidden="1" x14ac:dyDescent="0.25">
      <c r="A55" s="2"/>
      <c r="B55" s="33" t="s">
        <v>90</v>
      </c>
      <c r="C55" s="34" t="s">
        <v>22</v>
      </c>
      <c r="D55" s="34">
        <f>0.02*D52</f>
        <v>0</v>
      </c>
    </row>
    <row r="56" spans="1:4" ht="16.5" hidden="1" x14ac:dyDescent="0.25">
      <c r="A56" s="42" t="s">
        <v>91</v>
      </c>
      <c r="B56" s="42"/>
      <c r="C56" s="42"/>
      <c r="D56" s="42"/>
    </row>
    <row r="57" spans="1:4" ht="45" hidden="1" customHeight="1" x14ac:dyDescent="0.25">
      <c r="A57" s="2"/>
      <c r="B57" s="21" t="s">
        <v>72</v>
      </c>
      <c r="C57" s="2" t="s">
        <v>4</v>
      </c>
      <c r="D57" s="5">
        <v>0</v>
      </c>
    </row>
    <row r="58" spans="1:4" ht="63" hidden="1" x14ac:dyDescent="0.25">
      <c r="A58" s="2"/>
      <c r="B58" s="21" t="s">
        <v>73</v>
      </c>
      <c r="C58" s="2" t="s">
        <v>4</v>
      </c>
      <c r="D58" s="5">
        <v>0</v>
      </c>
    </row>
    <row r="59" spans="1:4" ht="63" hidden="1" x14ac:dyDescent="0.25">
      <c r="A59" s="2"/>
      <c r="B59" s="4" t="s">
        <v>74</v>
      </c>
      <c r="C59" s="2" t="s">
        <v>4</v>
      </c>
      <c r="D59" s="5">
        <v>0</v>
      </c>
    </row>
    <row r="60" spans="1:4" ht="63" hidden="1" x14ac:dyDescent="0.25">
      <c r="A60" s="2"/>
      <c r="B60" s="4" t="s">
        <v>75</v>
      </c>
      <c r="C60" s="2" t="s">
        <v>4</v>
      </c>
      <c r="D60" s="5">
        <v>0</v>
      </c>
    </row>
    <row r="61" spans="1:4" ht="63" hidden="1" x14ac:dyDescent="0.25">
      <c r="A61" s="2"/>
      <c r="B61" s="4" t="s">
        <v>76</v>
      </c>
      <c r="C61" s="2" t="s">
        <v>4</v>
      </c>
      <c r="D61" s="5">
        <v>0</v>
      </c>
    </row>
    <row r="62" spans="1:4" ht="63" hidden="1" x14ac:dyDescent="0.25">
      <c r="A62" s="2"/>
      <c r="B62" s="4" t="s">
        <v>77</v>
      </c>
      <c r="C62" s="2" t="s">
        <v>4</v>
      </c>
      <c r="D62" s="5">
        <v>0</v>
      </c>
    </row>
    <row r="63" spans="1:4" ht="33" hidden="1" x14ac:dyDescent="0.25">
      <c r="A63" s="2"/>
      <c r="B63" s="4" t="s">
        <v>78</v>
      </c>
      <c r="C63" s="2" t="s">
        <v>31</v>
      </c>
      <c r="D63" s="5">
        <v>0</v>
      </c>
    </row>
    <row r="64" spans="1:4" ht="33" hidden="1" x14ac:dyDescent="0.25">
      <c r="A64" s="2"/>
      <c r="B64" s="4" t="s">
        <v>29</v>
      </c>
      <c r="C64" s="2" t="s">
        <v>4</v>
      </c>
      <c r="D64" s="5">
        <v>0</v>
      </c>
    </row>
    <row r="65" spans="1:4" ht="33" hidden="1" x14ac:dyDescent="0.25">
      <c r="A65" s="2"/>
      <c r="B65" s="6" t="s">
        <v>30</v>
      </c>
      <c r="C65" s="2" t="s">
        <v>4</v>
      </c>
      <c r="D65" s="5">
        <v>0</v>
      </c>
    </row>
    <row r="66" spans="1:4" ht="16.5" hidden="1" x14ac:dyDescent="0.25">
      <c r="A66" s="2"/>
      <c r="B66" s="18" t="s">
        <v>5</v>
      </c>
      <c r="C66" s="2" t="s">
        <v>4</v>
      </c>
      <c r="D66" s="11">
        <f>D57+D58+(D59*2)+(D60*2)+(D61*3)+D62</f>
        <v>0</v>
      </c>
    </row>
    <row r="67" spans="1:4" ht="16.5" hidden="1" x14ac:dyDescent="0.25">
      <c r="A67" s="2"/>
      <c r="B67" s="19" t="s">
        <v>6</v>
      </c>
      <c r="C67" s="2" t="s">
        <v>4</v>
      </c>
      <c r="D67" s="12">
        <f>D57+D58+D62</f>
        <v>0</v>
      </c>
    </row>
    <row r="68" spans="1:4" ht="16.5" hidden="1" x14ac:dyDescent="0.25">
      <c r="A68" s="2"/>
      <c r="B68" s="20" t="s">
        <v>7</v>
      </c>
      <c r="C68" s="2" t="s">
        <v>4</v>
      </c>
      <c r="D68" s="12">
        <f>D61+D60+D59</f>
        <v>0</v>
      </c>
    </row>
    <row r="69" spans="1:4" ht="16.5" hidden="1" x14ac:dyDescent="0.25">
      <c r="A69" s="2"/>
      <c r="B69" s="19" t="s">
        <v>8</v>
      </c>
      <c r="C69" s="8" t="s">
        <v>4</v>
      </c>
      <c r="D69" s="13">
        <f>(D68+D67)/2</f>
        <v>0</v>
      </c>
    </row>
    <row r="70" spans="1:4" ht="16.5" hidden="1" x14ac:dyDescent="0.25">
      <c r="A70" s="2"/>
      <c r="B70" s="19" t="s">
        <v>9</v>
      </c>
      <c r="C70" s="3" t="s">
        <v>101</v>
      </c>
      <c r="D70" s="16">
        <f>(D69*1)/10</f>
        <v>0</v>
      </c>
    </row>
    <row r="71" spans="1:4" ht="16.5" hidden="1" x14ac:dyDescent="0.25">
      <c r="A71" s="2"/>
      <c r="B71" s="19" t="s">
        <v>10</v>
      </c>
      <c r="C71" s="3" t="s">
        <v>11</v>
      </c>
      <c r="D71" s="14">
        <f>((D67+D68)*0.5)/100</f>
        <v>0</v>
      </c>
    </row>
    <row r="72" spans="1:4" ht="16.5" hidden="1" x14ac:dyDescent="0.25">
      <c r="A72" s="2"/>
      <c r="B72" s="19" t="s">
        <v>13</v>
      </c>
      <c r="C72" s="3" t="s">
        <v>12</v>
      </c>
      <c r="D72" s="15">
        <f>(D67+D68)*0.00052</f>
        <v>0</v>
      </c>
    </row>
    <row r="73" spans="1:4" ht="16.5" hidden="1" x14ac:dyDescent="0.25">
      <c r="A73" s="2"/>
      <c r="B73" s="19" t="s">
        <v>14</v>
      </c>
      <c r="C73" s="3" t="s">
        <v>12</v>
      </c>
      <c r="D73" s="15">
        <f>D72</f>
        <v>0</v>
      </c>
    </row>
    <row r="74" spans="1:4" ht="16.5" hidden="1" x14ac:dyDescent="0.25">
      <c r="A74" s="2"/>
      <c r="B74" s="19" t="s">
        <v>15</v>
      </c>
      <c r="C74" s="3" t="s">
        <v>4</v>
      </c>
      <c r="D74" s="16">
        <f>(D67+D68)/5</f>
        <v>0</v>
      </c>
    </row>
    <row r="75" spans="1:4" ht="16.5" hidden="1" x14ac:dyDescent="0.25">
      <c r="A75" s="42" t="s">
        <v>80</v>
      </c>
      <c r="B75" s="42"/>
      <c r="C75" s="42"/>
      <c r="D75" s="42"/>
    </row>
    <row r="76" spans="1:4" ht="17.25" hidden="1" customHeight="1" x14ac:dyDescent="0.25">
      <c r="A76" s="2"/>
      <c r="B76" s="4" t="s">
        <v>69</v>
      </c>
      <c r="C76" s="2" t="s">
        <v>4</v>
      </c>
      <c r="D76" s="5">
        <v>0</v>
      </c>
    </row>
    <row r="77" spans="1:4" ht="31.5" hidden="1" customHeight="1" x14ac:dyDescent="0.25">
      <c r="A77" s="2"/>
      <c r="B77" s="4" t="s">
        <v>86</v>
      </c>
      <c r="C77" s="2" t="s">
        <v>4</v>
      </c>
      <c r="D77" s="5">
        <v>0</v>
      </c>
    </row>
    <row r="78" spans="1:4" ht="19.5" hidden="1" customHeight="1" x14ac:dyDescent="0.25">
      <c r="A78" s="2"/>
      <c r="B78" s="4" t="s">
        <v>70</v>
      </c>
      <c r="C78" s="2" t="s">
        <v>4</v>
      </c>
      <c r="D78" s="5">
        <v>0</v>
      </c>
    </row>
    <row r="79" spans="1:4" ht="19.5" hidden="1" customHeight="1" x14ac:dyDescent="0.25">
      <c r="A79" s="2"/>
      <c r="B79" s="4" t="s">
        <v>71</v>
      </c>
      <c r="C79" s="2" t="s">
        <v>4</v>
      </c>
      <c r="D79" s="5">
        <v>0</v>
      </c>
    </row>
    <row r="80" spans="1:4" ht="19.5" hidden="1" customHeight="1" x14ac:dyDescent="0.25">
      <c r="A80" s="2"/>
      <c r="B80" s="4" t="s">
        <v>32</v>
      </c>
      <c r="C80" s="2" t="s">
        <v>4</v>
      </c>
      <c r="D80" s="5">
        <v>0</v>
      </c>
    </row>
    <row r="81" spans="1:4" ht="19.5" hidden="1" customHeight="1" x14ac:dyDescent="0.25">
      <c r="A81" s="2"/>
      <c r="B81" s="6" t="s">
        <v>33</v>
      </c>
      <c r="C81" s="8" t="s">
        <v>4</v>
      </c>
      <c r="D81" s="32">
        <v>0</v>
      </c>
    </row>
    <row r="82" spans="1:4" ht="19.5" hidden="1" customHeight="1" x14ac:dyDescent="0.25">
      <c r="A82" s="2"/>
      <c r="B82" s="33" t="s">
        <v>87</v>
      </c>
      <c r="C82" s="34" t="s">
        <v>4</v>
      </c>
      <c r="D82" s="5">
        <v>0</v>
      </c>
    </row>
    <row r="83" spans="1:4" ht="19.5" hidden="1" customHeight="1" x14ac:dyDescent="0.25">
      <c r="A83" s="2"/>
      <c r="B83" s="33" t="s">
        <v>88</v>
      </c>
      <c r="C83" s="34" t="s">
        <v>4</v>
      </c>
      <c r="D83" s="35">
        <f>D82</f>
        <v>0</v>
      </c>
    </row>
    <row r="84" spans="1:4" ht="19.5" hidden="1" customHeight="1" x14ac:dyDescent="0.25">
      <c r="A84" s="2"/>
      <c r="B84" s="33" t="s">
        <v>89</v>
      </c>
      <c r="C84" s="34" t="s">
        <v>22</v>
      </c>
      <c r="D84" s="36">
        <f>(D78*0.04)*0.248</f>
        <v>0</v>
      </c>
    </row>
    <row r="85" spans="1:4" ht="16.5" hidden="1" x14ac:dyDescent="0.25">
      <c r="A85" s="2"/>
      <c r="B85" s="33" t="s">
        <v>90</v>
      </c>
      <c r="C85" s="34" t="s">
        <v>22</v>
      </c>
      <c r="D85" s="34">
        <f>0.02*D82</f>
        <v>0</v>
      </c>
    </row>
    <row r="86" spans="1:4" ht="16.5" hidden="1" x14ac:dyDescent="0.25">
      <c r="A86" s="42" t="s">
        <v>92</v>
      </c>
      <c r="B86" s="42"/>
      <c r="C86" s="42"/>
      <c r="D86" s="42"/>
    </row>
    <row r="87" spans="1:4" ht="46.5" hidden="1" customHeight="1" x14ac:dyDescent="0.25">
      <c r="A87" s="2"/>
      <c r="B87" s="21" t="s">
        <v>72</v>
      </c>
      <c r="C87" s="2" t="s">
        <v>4</v>
      </c>
      <c r="D87" s="5">
        <v>0</v>
      </c>
    </row>
    <row r="88" spans="1:4" ht="63" hidden="1" x14ac:dyDescent="0.25">
      <c r="A88" s="2"/>
      <c r="B88" s="21" t="s">
        <v>73</v>
      </c>
      <c r="C88" s="2" t="s">
        <v>4</v>
      </c>
      <c r="D88" s="5">
        <v>0</v>
      </c>
    </row>
    <row r="89" spans="1:4" ht="63" hidden="1" customHeight="1" x14ac:dyDescent="0.25">
      <c r="A89" s="2"/>
      <c r="B89" s="4" t="s">
        <v>74</v>
      </c>
      <c r="C89" s="2" t="s">
        <v>4</v>
      </c>
      <c r="D89" s="5">
        <v>0</v>
      </c>
    </row>
    <row r="90" spans="1:4" ht="63" hidden="1" x14ac:dyDescent="0.25">
      <c r="A90" s="2"/>
      <c r="B90" s="4" t="s">
        <v>75</v>
      </c>
      <c r="C90" s="2" t="s">
        <v>4</v>
      </c>
      <c r="D90" s="5">
        <v>0</v>
      </c>
    </row>
    <row r="91" spans="1:4" ht="63" hidden="1" x14ac:dyDescent="0.25">
      <c r="A91" s="2"/>
      <c r="B91" s="4" t="s">
        <v>76</v>
      </c>
      <c r="C91" s="2" t="s">
        <v>4</v>
      </c>
      <c r="D91" s="5">
        <v>0</v>
      </c>
    </row>
    <row r="92" spans="1:4" ht="63" hidden="1" x14ac:dyDescent="0.25">
      <c r="A92" s="2"/>
      <c r="B92" s="4" t="s">
        <v>77</v>
      </c>
      <c r="C92" s="2" t="s">
        <v>4</v>
      </c>
      <c r="D92" s="5">
        <v>0</v>
      </c>
    </row>
    <row r="93" spans="1:4" ht="34.5" hidden="1" customHeight="1" x14ac:dyDescent="0.25">
      <c r="A93" s="2"/>
      <c r="B93" s="4" t="s">
        <v>78</v>
      </c>
      <c r="C93" s="2" t="s">
        <v>31</v>
      </c>
      <c r="D93" s="5">
        <v>0</v>
      </c>
    </row>
    <row r="94" spans="1:4" ht="33" hidden="1" x14ac:dyDescent="0.25">
      <c r="A94" s="2"/>
      <c r="B94" s="4" t="s">
        <v>29</v>
      </c>
      <c r="C94" s="2" t="s">
        <v>4</v>
      </c>
      <c r="D94" s="5">
        <v>0</v>
      </c>
    </row>
    <row r="95" spans="1:4" ht="33" hidden="1" x14ac:dyDescent="0.25">
      <c r="A95" s="2"/>
      <c r="B95" s="6" t="s">
        <v>30</v>
      </c>
      <c r="C95" s="2" t="s">
        <v>4</v>
      </c>
      <c r="D95" s="5">
        <v>0</v>
      </c>
    </row>
    <row r="96" spans="1:4" ht="16.5" hidden="1" x14ac:dyDescent="0.25">
      <c r="A96" s="2"/>
      <c r="B96" s="18" t="s">
        <v>5</v>
      </c>
      <c r="C96" s="2" t="s">
        <v>4</v>
      </c>
      <c r="D96" s="11">
        <f>D87+D88+(D89*2)+(D90*2)+(D91*3)+D92</f>
        <v>0</v>
      </c>
    </row>
    <row r="97" spans="1:4" ht="16.5" hidden="1" x14ac:dyDescent="0.25">
      <c r="A97" s="2"/>
      <c r="B97" s="19" t="s">
        <v>6</v>
      </c>
      <c r="C97" s="2" t="s">
        <v>4</v>
      </c>
      <c r="D97" s="12">
        <f>D87+D88+D92</f>
        <v>0</v>
      </c>
    </row>
    <row r="98" spans="1:4" ht="16.5" hidden="1" x14ac:dyDescent="0.25">
      <c r="A98" s="2"/>
      <c r="B98" s="20" t="s">
        <v>7</v>
      </c>
      <c r="C98" s="2" t="s">
        <v>4</v>
      </c>
      <c r="D98" s="12">
        <f>D91+D90+D89</f>
        <v>0</v>
      </c>
    </row>
    <row r="99" spans="1:4" ht="16.5" hidden="1" x14ac:dyDescent="0.25">
      <c r="A99" s="2"/>
      <c r="B99" s="19" t="s">
        <v>8</v>
      </c>
      <c r="C99" s="8" t="s">
        <v>4</v>
      </c>
      <c r="D99" s="13">
        <f>(D98+D97)/2</f>
        <v>0</v>
      </c>
    </row>
    <row r="100" spans="1:4" ht="16.5" hidden="1" x14ac:dyDescent="0.25">
      <c r="A100" s="2"/>
      <c r="B100" s="19" t="s">
        <v>9</v>
      </c>
      <c r="C100" s="3" t="s">
        <v>101</v>
      </c>
      <c r="D100" s="16">
        <f>(D99*1)/10</f>
        <v>0</v>
      </c>
    </row>
    <row r="101" spans="1:4" ht="16.5" hidden="1" x14ac:dyDescent="0.25">
      <c r="A101" s="2"/>
      <c r="B101" s="19" t="s">
        <v>10</v>
      </c>
      <c r="C101" s="3" t="s">
        <v>11</v>
      </c>
      <c r="D101" s="14">
        <f>((D97+D98)*0.5)/100</f>
        <v>0</v>
      </c>
    </row>
    <row r="102" spans="1:4" ht="16.5" hidden="1" x14ac:dyDescent="0.25">
      <c r="A102" s="2"/>
      <c r="B102" s="19" t="s">
        <v>13</v>
      </c>
      <c r="C102" s="3" t="s">
        <v>12</v>
      </c>
      <c r="D102" s="15">
        <f>(D97+D98)*0.00052</f>
        <v>0</v>
      </c>
    </row>
    <row r="103" spans="1:4" ht="16.5" hidden="1" x14ac:dyDescent="0.25">
      <c r="A103" s="2"/>
      <c r="B103" s="19" t="s">
        <v>14</v>
      </c>
      <c r="C103" s="3" t="s">
        <v>12</v>
      </c>
      <c r="D103" s="15">
        <f>D102</f>
        <v>0</v>
      </c>
    </row>
    <row r="104" spans="1:4" ht="16.5" hidden="1" x14ac:dyDescent="0.25">
      <c r="A104" s="2"/>
      <c r="B104" s="19" t="s">
        <v>15</v>
      </c>
      <c r="C104" s="3" t="s">
        <v>4</v>
      </c>
      <c r="D104" s="16">
        <f>(D97+D98)/5</f>
        <v>0</v>
      </c>
    </row>
    <row r="105" spans="1:4" ht="16.5" hidden="1" x14ac:dyDescent="0.25">
      <c r="A105" s="42" t="s">
        <v>81</v>
      </c>
      <c r="B105" s="42"/>
      <c r="C105" s="42"/>
      <c r="D105" s="42"/>
    </row>
    <row r="106" spans="1:4" ht="19.5" hidden="1" customHeight="1" x14ac:dyDescent="0.25">
      <c r="A106" s="2"/>
      <c r="B106" s="4" t="s">
        <v>69</v>
      </c>
      <c r="C106" s="2" t="s">
        <v>4</v>
      </c>
      <c r="D106" s="5">
        <v>0</v>
      </c>
    </row>
    <row r="107" spans="1:4" ht="31.5" hidden="1" customHeight="1" x14ac:dyDescent="0.25">
      <c r="A107" s="2"/>
      <c r="B107" s="4" t="s">
        <v>86</v>
      </c>
      <c r="C107" s="2" t="s">
        <v>4</v>
      </c>
      <c r="D107" s="5">
        <v>0</v>
      </c>
    </row>
    <row r="108" spans="1:4" ht="19.5" hidden="1" customHeight="1" x14ac:dyDescent="0.25">
      <c r="A108" s="2"/>
      <c r="B108" s="4" t="s">
        <v>70</v>
      </c>
      <c r="C108" s="2" t="s">
        <v>4</v>
      </c>
      <c r="D108" s="5">
        <v>0</v>
      </c>
    </row>
    <row r="109" spans="1:4" ht="19.5" hidden="1" customHeight="1" x14ac:dyDescent="0.25">
      <c r="A109" s="2"/>
      <c r="B109" s="4" t="s">
        <v>71</v>
      </c>
      <c r="C109" s="2" t="s">
        <v>4</v>
      </c>
      <c r="D109" s="5">
        <v>0</v>
      </c>
    </row>
    <row r="110" spans="1:4" ht="19.5" hidden="1" customHeight="1" x14ac:dyDescent="0.25">
      <c r="A110" s="2"/>
      <c r="B110" s="4" t="s">
        <v>32</v>
      </c>
      <c r="C110" s="2" t="s">
        <v>4</v>
      </c>
      <c r="D110" s="5">
        <v>0</v>
      </c>
    </row>
    <row r="111" spans="1:4" ht="19.5" hidden="1" customHeight="1" x14ac:dyDescent="0.25">
      <c r="A111" s="2"/>
      <c r="B111" s="6" t="s">
        <v>33</v>
      </c>
      <c r="C111" s="8" t="s">
        <v>4</v>
      </c>
      <c r="D111" s="32">
        <v>0</v>
      </c>
    </row>
    <row r="112" spans="1:4" ht="17.25" hidden="1" customHeight="1" x14ac:dyDescent="0.25">
      <c r="A112" s="2"/>
      <c r="B112" s="33" t="s">
        <v>87</v>
      </c>
      <c r="C112" s="34" t="s">
        <v>4</v>
      </c>
      <c r="D112" s="5">
        <v>0</v>
      </c>
    </row>
    <row r="113" spans="1:4" ht="21" hidden="1" customHeight="1" x14ac:dyDescent="0.25">
      <c r="A113" s="2"/>
      <c r="B113" s="33" t="s">
        <v>88</v>
      </c>
      <c r="C113" s="34" t="s">
        <v>4</v>
      </c>
      <c r="D113" s="35">
        <f>D112</f>
        <v>0</v>
      </c>
    </row>
    <row r="114" spans="1:4" ht="16.5" hidden="1" x14ac:dyDescent="0.25">
      <c r="A114" s="2"/>
      <c r="B114" s="33" t="s">
        <v>89</v>
      </c>
      <c r="C114" s="34" t="s">
        <v>22</v>
      </c>
      <c r="D114" s="36">
        <f>(D108*0.04)*0.248</f>
        <v>0</v>
      </c>
    </row>
    <row r="115" spans="1:4" ht="16.5" hidden="1" x14ac:dyDescent="0.25">
      <c r="A115" s="2"/>
      <c r="B115" s="33" t="s">
        <v>90</v>
      </c>
      <c r="C115" s="34" t="s">
        <v>22</v>
      </c>
      <c r="D115" s="34">
        <f>0.02*D112</f>
        <v>0</v>
      </c>
    </row>
    <row r="116" spans="1:4" ht="16.5" hidden="1" x14ac:dyDescent="0.25">
      <c r="A116" s="42" t="s">
        <v>93</v>
      </c>
      <c r="B116" s="42"/>
      <c r="C116" s="42"/>
      <c r="D116" s="42"/>
    </row>
    <row r="117" spans="1:4" ht="48" hidden="1" customHeight="1" x14ac:dyDescent="0.25">
      <c r="A117" s="2"/>
      <c r="B117" s="21" t="s">
        <v>72</v>
      </c>
      <c r="C117" s="2" t="s">
        <v>4</v>
      </c>
      <c r="D117" s="5">
        <v>0</v>
      </c>
    </row>
    <row r="118" spans="1:4" ht="63" hidden="1" x14ac:dyDescent="0.25">
      <c r="A118" s="2"/>
      <c r="B118" s="21" t="s">
        <v>73</v>
      </c>
      <c r="C118" s="2" t="s">
        <v>4</v>
      </c>
      <c r="D118" s="5">
        <v>0</v>
      </c>
    </row>
    <row r="119" spans="1:4" ht="63" hidden="1" x14ac:dyDescent="0.25">
      <c r="A119" s="2"/>
      <c r="B119" s="4" t="s">
        <v>74</v>
      </c>
      <c r="C119" s="2" t="s">
        <v>4</v>
      </c>
      <c r="D119" s="5">
        <v>0</v>
      </c>
    </row>
    <row r="120" spans="1:4" ht="63" hidden="1" x14ac:dyDescent="0.25">
      <c r="A120" s="2"/>
      <c r="B120" s="4" t="s">
        <v>75</v>
      </c>
      <c r="C120" s="2" t="s">
        <v>4</v>
      </c>
      <c r="D120" s="5">
        <v>0</v>
      </c>
    </row>
    <row r="121" spans="1:4" ht="63" hidden="1" x14ac:dyDescent="0.25">
      <c r="A121" s="2"/>
      <c r="B121" s="4" t="s">
        <v>76</v>
      </c>
      <c r="C121" s="2" t="s">
        <v>4</v>
      </c>
      <c r="D121" s="5">
        <v>0</v>
      </c>
    </row>
    <row r="122" spans="1:4" ht="63" hidden="1" x14ac:dyDescent="0.25">
      <c r="A122" s="2"/>
      <c r="B122" s="4" t="s">
        <v>77</v>
      </c>
      <c r="C122" s="2" t="s">
        <v>4</v>
      </c>
      <c r="D122" s="5">
        <v>0</v>
      </c>
    </row>
    <row r="123" spans="1:4" ht="33" hidden="1" x14ac:dyDescent="0.25">
      <c r="A123" s="2"/>
      <c r="B123" s="4" t="s">
        <v>78</v>
      </c>
      <c r="C123" s="2" t="s">
        <v>31</v>
      </c>
      <c r="D123" s="5">
        <v>0</v>
      </c>
    </row>
    <row r="124" spans="1:4" ht="33" hidden="1" x14ac:dyDescent="0.25">
      <c r="A124" s="2"/>
      <c r="B124" s="4" t="s">
        <v>29</v>
      </c>
      <c r="C124" s="2" t="s">
        <v>4</v>
      </c>
      <c r="D124" s="5">
        <v>0</v>
      </c>
    </row>
    <row r="125" spans="1:4" ht="33" hidden="1" x14ac:dyDescent="0.25">
      <c r="A125" s="2"/>
      <c r="B125" s="6" t="s">
        <v>30</v>
      </c>
      <c r="C125" s="2" t="s">
        <v>4</v>
      </c>
      <c r="D125" s="5">
        <v>0</v>
      </c>
    </row>
    <row r="126" spans="1:4" ht="16.5" hidden="1" x14ac:dyDescent="0.25">
      <c r="A126" s="2"/>
      <c r="B126" s="18" t="s">
        <v>5</v>
      </c>
      <c r="C126" s="2" t="s">
        <v>4</v>
      </c>
      <c r="D126" s="11">
        <f>D117+D118+(D119*2)+(D120*2)+(D121*3)+D122</f>
        <v>0</v>
      </c>
    </row>
    <row r="127" spans="1:4" ht="16.5" hidden="1" x14ac:dyDescent="0.25">
      <c r="A127" s="2"/>
      <c r="B127" s="19" t="s">
        <v>6</v>
      </c>
      <c r="C127" s="2" t="s">
        <v>4</v>
      </c>
      <c r="D127" s="12">
        <f>D117+D118+D122</f>
        <v>0</v>
      </c>
    </row>
    <row r="128" spans="1:4" ht="16.5" hidden="1" x14ac:dyDescent="0.25">
      <c r="A128" s="2"/>
      <c r="B128" s="20" t="s">
        <v>7</v>
      </c>
      <c r="C128" s="2" t="s">
        <v>4</v>
      </c>
      <c r="D128" s="12">
        <f>D121+D120+D119</f>
        <v>0</v>
      </c>
    </row>
    <row r="129" spans="1:4" ht="16.5" hidden="1" x14ac:dyDescent="0.25">
      <c r="A129" s="2"/>
      <c r="B129" s="19" t="s">
        <v>8</v>
      </c>
      <c r="C129" s="8" t="s">
        <v>4</v>
      </c>
      <c r="D129" s="13">
        <f>(D128+D127)/2</f>
        <v>0</v>
      </c>
    </row>
    <row r="130" spans="1:4" ht="16.5" hidden="1" x14ac:dyDescent="0.25">
      <c r="A130" s="2"/>
      <c r="B130" s="19" t="s">
        <v>9</v>
      </c>
      <c r="C130" s="3" t="s">
        <v>101</v>
      </c>
      <c r="D130" s="16">
        <f>(D129*1)/10</f>
        <v>0</v>
      </c>
    </row>
    <row r="131" spans="1:4" ht="16.5" hidden="1" x14ac:dyDescent="0.25">
      <c r="A131" s="2"/>
      <c r="B131" s="19" t="s">
        <v>10</v>
      </c>
      <c r="C131" s="3" t="s">
        <v>11</v>
      </c>
      <c r="D131" s="14">
        <f>((D127+D128)*0.5)/100</f>
        <v>0</v>
      </c>
    </row>
    <row r="132" spans="1:4" ht="16.5" hidden="1" x14ac:dyDescent="0.25">
      <c r="A132" s="2"/>
      <c r="B132" s="19" t="s">
        <v>13</v>
      </c>
      <c r="C132" s="3" t="s">
        <v>12</v>
      </c>
      <c r="D132" s="15">
        <f>(D127+D128)*0.00052</f>
        <v>0</v>
      </c>
    </row>
    <row r="133" spans="1:4" ht="16.5" hidden="1" x14ac:dyDescent="0.25">
      <c r="A133" s="2"/>
      <c r="B133" s="19" t="s">
        <v>14</v>
      </c>
      <c r="C133" s="3" t="s">
        <v>12</v>
      </c>
      <c r="D133" s="15">
        <f>D132</f>
        <v>0</v>
      </c>
    </row>
    <row r="134" spans="1:4" ht="16.5" hidden="1" x14ac:dyDescent="0.25">
      <c r="A134" s="2"/>
      <c r="B134" s="19" t="s">
        <v>15</v>
      </c>
      <c r="C134" s="3" t="s">
        <v>4</v>
      </c>
      <c r="D134" s="16">
        <f>(D127+D128)/5</f>
        <v>0</v>
      </c>
    </row>
    <row r="135" spans="1:4" ht="16.5" hidden="1" x14ac:dyDescent="0.25">
      <c r="A135" s="42" t="s">
        <v>82</v>
      </c>
      <c r="B135" s="42"/>
      <c r="C135" s="42"/>
      <c r="D135" s="42"/>
    </row>
    <row r="136" spans="1:4" ht="20.25" hidden="1" customHeight="1" x14ac:dyDescent="0.25">
      <c r="A136" s="2"/>
      <c r="B136" s="4" t="s">
        <v>69</v>
      </c>
      <c r="C136" s="2" t="s">
        <v>4</v>
      </c>
      <c r="D136" s="5">
        <v>0</v>
      </c>
    </row>
    <row r="137" spans="1:4" ht="29.25" hidden="1" customHeight="1" x14ac:dyDescent="0.25">
      <c r="A137" s="2"/>
      <c r="B137" s="4" t="s">
        <v>86</v>
      </c>
      <c r="C137" s="2" t="s">
        <v>4</v>
      </c>
      <c r="D137" s="5">
        <v>0</v>
      </c>
    </row>
    <row r="138" spans="1:4" ht="16.5" hidden="1" customHeight="1" x14ac:dyDescent="0.25">
      <c r="A138" s="2"/>
      <c r="B138" s="4" t="s">
        <v>70</v>
      </c>
      <c r="C138" s="2" t="s">
        <v>4</v>
      </c>
      <c r="D138" s="5">
        <v>0</v>
      </c>
    </row>
    <row r="139" spans="1:4" ht="16.5" hidden="1" customHeight="1" x14ac:dyDescent="0.25">
      <c r="A139" s="2"/>
      <c r="B139" s="4" t="s">
        <v>71</v>
      </c>
      <c r="C139" s="2" t="s">
        <v>4</v>
      </c>
      <c r="D139" s="5">
        <v>0</v>
      </c>
    </row>
    <row r="140" spans="1:4" ht="16.5" hidden="1" customHeight="1" x14ac:dyDescent="0.25">
      <c r="A140" s="2"/>
      <c r="B140" s="4" t="s">
        <v>32</v>
      </c>
      <c r="C140" s="2" t="s">
        <v>4</v>
      </c>
      <c r="D140" s="5">
        <v>0</v>
      </c>
    </row>
    <row r="141" spans="1:4" ht="16.5" hidden="1" customHeight="1" x14ac:dyDescent="0.25">
      <c r="A141" s="2"/>
      <c r="B141" s="6" t="s">
        <v>33</v>
      </c>
      <c r="C141" s="8" t="s">
        <v>4</v>
      </c>
      <c r="D141" s="32">
        <v>0</v>
      </c>
    </row>
    <row r="142" spans="1:4" ht="16.5" hidden="1" customHeight="1" x14ac:dyDescent="0.25">
      <c r="A142" s="2"/>
      <c r="B142" s="33" t="s">
        <v>87</v>
      </c>
      <c r="C142" s="34" t="s">
        <v>4</v>
      </c>
      <c r="D142" s="5">
        <v>0</v>
      </c>
    </row>
    <row r="143" spans="1:4" ht="18.75" hidden="1" customHeight="1" x14ac:dyDescent="0.25">
      <c r="A143" s="2"/>
      <c r="B143" s="33" t="s">
        <v>88</v>
      </c>
      <c r="C143" s="34" t="s">
        <v>4</v>
      </c>
      <c r="D143" s="35">
        <f>D142</f>
        <v>0</v>
      </c>
    </row>
    <row r="144" spans="1:4" ht="16.5" hidden="1" x14ac:dyDescent="0.25">
      <c r="A144" s="2"/>
      <c r="B144" s="33" t="s">
        <v>89</v>
      </c>
      <c r="C144" s="34" t="s">
        <v>22</v>
      </c>
      <c r="D144" s="36">
        <f>(D138*0.04)*0.248</f>
        <v>0</v>
      </c>
    </row>
    <row r="145" spans="1:4" ht="16.5" hidden="1" x14ac:dyDescent="0.25">
      <c r="A145" s="2"/>
      <c r="B145" s="33" t="s">
        <v>90</v>
      </c>
      <c r="C145" s="34" t="s">
        <v>22</v>
      </c>
      <c r="D145" s="34">
        <f>0.02*D142</f>
        <v>0</v>
      </c>
    </row>
    <row r="146" spans="1:4" ht="16.5" hidden="1" x14ac:dyDescent="0.25">
      <c r="A146" s="42" t="s">
        <v>94</v>
      </c>
      <c r="B146" s="42"/>
      <c r="C146" s="42"/>
      <c r="D146" s="42"/>
    </row>
    <row r="147" spans="1:4" ht="45.75" hidden="1" customHeight="1" x14ac:dyDescent="0.25">
      <c r="A147" s="2"/>
      <c r="B147" s="21" t="s">
        <v>72</v>
      </c>
      <c r="C147" s="2" t="s">
        <v>4</v>
      </c>
      <c r="D147" s="5">
        <v>0</v>
      </c>
    </row>
    <row r="148" spans="1:4" ht="63" hidden="1" x14ac:dyDescent="0.25">
      <c r="A148" s="2"/>
      <c r="B148" s="21" t="s">
        <v>73</v>
      </c>
      <c r="C148" s="2" t="s">
        <v>4</v>
      </c>
      <c r="D148" s="5">
        <v>0</v>
      </c>
    </row>
    <row r="149" spans="1:4" ht="63.75" hidden="1" customHeight="1" x14ac:dyDescent="0.25">
      <c r="A149" s="2"/>
      <c r="B149" s="4" t="s">
        <v>74</v>
      </c>
      <c r="C149" s="2" t="s">
        <v>4</v>
      </c>
      <c r="D149" s="5">
        <v>0</v>
      </c>
    </row>
    <row r="150" spans="1:4" ht="63" hidden="1" x14ac:dyDescent="0.25">
      <c r="A150" s="2"/>
      <c r="B150" s="4" t="s">
        <v>75</v>
      </c>
      <c r="C150" s="2" t="s">
        <v>4</v>
      </c>
      <c r="D150" s="5">
        <v>0</v>
      </c>
    </row>
    <row r="151" spans="1:4" ht="63" hidden="1" x14ac:dyDescent="0.25">
      <c r="A151" s="2"/>
      <c r="B151" s="4" t="s">
        <v>76</v>
      </c>
      <c r="C151" s="2" t="s">
        <v>4</v>
      </c>
      <c r="D151" s="5">
        <v>0</v>
      </c>
    </row>
    <row r="152" spans="1:4" ht="63" hidden="1" x14ac:dyDescent="0.25">
      <c r="A152" s="2"/>
      <c r="B152" s="4" t="s">
        <v>77</v>
      </c>
      <c r="C152" s="2" t="s">
        <v>4</v>
      </c>
      <c r="D152" s="5">
        <v>0</v>
      </c>
    </row>
    <row r="153" spans="1:4" ht="33" hidden="1" x14ac:dyDescent="0.25">
      <c r="A153" s="2"/>
      <c r="B153" s="4" t="s">
        <v>78</v>
      </c>
      <c r="C153" s="2" t="s">
        <v>31</v>
      </c>
      <c r="D153" s="5">
        <v>0</v>
      </c>
    </row>
    <row r="154" spans="1:4" ht="33" hidden="1" x14ac:dyDescent="0.25">
      <c r="A154" s="2"/>
      <c r="B154" s="4" t="s">
        <v>29</v>
      </c>
      <c r="C154" s="2" t="s">
        <v>4</v>
      </c>
      <c r="D154" s="5">
        <v>0</v>
      </c>
    </row>
    <row r="155" spans="1:4" ht="33" hidden="1" x14ac:dyDescent="0.25">
      <c r="A155" s="2"/>
      <c r="B155" s="6" t="s">
        <v>30</v>
      </c>
      <c r="C155" s="2" t="s">
        <v>4</v>
      </c>
      <c r="D155" s="5">
        <v>0</v>
      </c>
    </row>
    <row r="156" spans="1:4" ht="16.5" hidden="1" x14ac:dyDescent="0.25">
      <c r="A156" s="2"/>
      <c r="B156" s="18" t="s">
        <v>5</v>
      </c>
      <c r="C156" s="2" t="s">
        <v>4</v>
      </c>
      <c r="D156" s="11">
        <f>D147+D148+(D149*2)+(D150*2)+(D151*3)+D152</f>
        <v>0</v>
      </c>
    </row>
    <row r="157" spans="1:4" ht="16.5" hidden="1" x14ac:dyDescent="0.25">
      <c r="A157" s="2"/>
      <c r="B157" s="19" t="s">
        <v>6</v>
      </c>
      <c r="C157" s="2" t="s">
        <v>4</v>
      </c>
      <c r="D157" s="12">
        <f>D147+D148+D152</f>
        <v>0</v>
      </c>
    </row>
    <row r="158" spans="1:4" ht="16.5" hidden="1" x14ac:dyDescent="0.25">
      <c r="A158" s="2"/>
      <c r="B158" s="20" t="s">
        <v>7</v>
      </c>
      <c r="C158" s="2" t="s">
        <v>4</v>
      </c>
      <c r="D158" s="12">
        <f>D151+D150+D149</f>
        <v>0</v>
      </c>
    </row>
    <row r="159" spans="1:4" ht="16.5" hidden="1" x14ac:dyDescent="0.25">
      <c r="A159" s="2"/>
      <c r="B159" s="19" t="s">
        <v>8</v>
      </c>
      <c r="C159" s="8" t="s">
        <v>4</v>
      </c>
      <c r="D159" s="13">
        <f>(D158+D157)/2</f>
        <v>0</v>
      </c>
    </row>
    <row r="160" spans="1:4" ht="16.5" hidden="1" x14ac:dyDescent="0.25">
      <c r="A160" s="2"/>
      <c r="B160" s="19" t="s">
        <v>9</v>
      </c>
      <c r="C160" s="3" t="s">
        <v>101</v>
      </c>
      <c r="D160" s="16">
        <f>(D159*1)/10</f>
        <v>0</v>
      </c>
    </row>
    <row r="161" spans="1:4" ht="16.5" hidden="1" x14ac:dyDescent="0.25">
      <c r="A161" s="2"/>
      <c r="B161" s="19" t="s">
        <v>10</v>
      </c>
      <c r="C161" s="3" t="s">
        <v>11</v>
      </c>
      <c r="D161" s="14">
        <f>((D157+D158)*0.5)/100</f>
        <v>0</v>
      </c>
    </row>
    <row r="162" spans="1:4" ht="16.5" hidden="1" x14ac:dyDescent="0.25">
      <c r="A162" s="2"/>
      <c r="B162" s="19" t="s">
        <v>13</v>
      </c>
      <c r="C162" s="3" t="s">
        <v>12</v>
      </c>
      <c r="D162" s="15">
        <f>(D157+D158)*0.00052</f>
        <v>0</v>
      </c>
    </row>
    <row r="163" spans="1:4" ht="16.5" hidden="1" x14ac:dyDescent="0.25">
      <c r="A163" s="2"/>
      <c r="B163" s="19" t="s">
        <v>14</v>
      </c>
      <c r="C163" s="3" t="s">
        <v>12</v>
      </c>
      <c r="D163" s="15">
        <f>D162</f>
        <v>0</v>
      </c>
    </row>
    <row r="164" spans="1:4" ht="16.5" hidden="1" x14ac:dyDescent="0.25">
      <c r="A164" s="2"/>
      <c r="B164" s="19" t="s">
        <v>15</v>
      </c>
      <c r="C164" s="3" t="s">
        <v>4</v>
      </c>
      <c r="D164" s="16">
        <f>(D157+D158)/5</f>
        <v>0</v>
      </c>
    </row>
    <row r="165" spans="1:4" ht="16.5" hidden="1" x14ac:dyDescent="0.25">
      <c r="A165" s="42" t="s">
        <v>83</v>
      </c>
      <c r="B165" s="42"/>
      <c r="C165" s="42"/>
      <c r="D165" s="42"/>
    </row>
    <row r="166" spans="1:4" ht="16.5" hidden="1" x14ac:dyDescent="0.25">
      <c r="A166" s="2"/>
      <c r="B166" s="4" t="s">
        <v>69</v>
      </c>
      <c r="C166" s="2" t="s">
        <v>4</v>
      </c>
      <c r="D166" s="5">
        <v>0</v>
      </c>
    </row>
    <row r="167" spans="1:4" ht="33" hidden="1" x14ac:dyDescent="0.25">
      <c r="A167" s="2"/>
      <c r="B167" s="4" t="s">
        <v>86</v>
      </c>
      <c r="C167" s="2" t="s">
        <v>4</v>
      </c>
      <c r="D167" s="5">
        <v>0</v>
      </c>
    </row>
    <row r="168" spans="1:4" ht="16.5" hidden="1" x14ac:dyDescent="0.25">
      <c r="A168" s="2"/>
      <c r="B168" s="4" t="s">
        <v>70</v>
      </c>
      <c r="C168" s="2" t="s">
        <v>4</v>
      </c>
      <c r="D168" s="5">
        <v>0</v>
      </c>
    </row>
    <row r="169" spans="1:4" ht="16.5" hidden="1" x14ac:dyDescent="0.25">
      <c r="A169" s="2"/>
      <c r="B169" s="4" t="s">
        <v>71</v>
      </c>
      <c r="C169" s="2" t="s">
        <v>4</v>
      </c>
      <c r="D169" s="5">
        <v>0</v>
      </c>
    </row>
    <row r="170" spans="1:4" ht="16.5" hidden="1" x14ac:dyDescent="0.25">
      <c r="A170" s="2"/>
      <c r="B170" s="4" t="s">
        <v>32</v>
      </c>
      <c r="C170" s="2" t="s">
        <v>4</v>
      </c>
      <c r="D170" s="5">
        <v>0</v>
      </c>
    </row>
    <row r="171" spans="1:4" ht="16.5" hidden="1" x14ac:dyDescent="0.25">
      <c r="A171" s="2"/>
      <c r="B171" s="6" t="s">
        <v>33</v>
      </c>
      <c r="C171" s="8" t="s">
        <v>4</v>
      </c>
      <c r="D171" s="32">
        <v>0</v>
      </c>
    </row>
    <row r="172" spans="1:4" ht="16.5" hidden="1" x14ac:dyDescent="0.25">
      <c r="A172" s="2"/>
      <c r="B172" s="33" t="s">
        <v>87</v>
      </c>
      <c r="C172" s="34" t="s">
        <v>4</v>
      </c>
      <c r="D172" s="5">
        <v>0</v>
      </c>
    </row>
    <row r="173" spans="1:4" ht="16.5" hidden="1" x14ac:dyDescent="0.25">
      <c r="A173" s="2"/>
      <c r="B173" s="33" t="s">
        <v>88</v>
      </c>
      <c r="C173" s="34" t="s">
        <v>4</v>
      </c>
      <c r="D173" s="35">
        <f>D172</f>
        <v>0</v>
      </c>
    </row>
    <row r="174" spans="1:4" ht="16.5" hidden="1" x14ac:dyDescent="0.25">
      <c r="A174" s="2"/>
      <c r="B174" s="33" t="s">
        <v>89</v>
      </c>
      <c r="C174" s="34" t="s">
        <v>22</v>
      </c>
      <c r="D174" s="36">
        <f>(D168*0.04)*0.248</f>
        <v>0</v>
      </c>
    </row>
    <row r="175" spans="1:4" ht="16.5" hidden="1" x14ac:dyDescent="0.25">
      <c r="A175" s="2"/>
      <c r="B175" s="33" t="s">
        <v>90</v>
      </c>
      <c r="C175" s="34" t="s">
        <v>22</v>
      </c>
      <c r="D175" s="34">
        <f>0.02*D172</f>
        <v>0</v>
      </c>
    </row>
    <row r="176" spans="1:4" ht="16.5" hidden="1" x14ac:dyDescent="0.25">
      <c r="A176" s="42" t="s">
        <v>95</v>
      </c>
      <c r="B176" s="42"/>
      <c r="C176" s="42"/>
      <c r="D176" s="42"/>
    </row>
    <row r="177" spans="1:4" ht="47.25" hidden="1" customHeight="1" x14ac:dyDescent="0.25">
      <c r="A177" s="2"/>
      <c r="B177" s="21" t="s">
        <v>72</v>
      </c>
      <c r="C177" s="2" t="s">
        <v>4</v>
      </c>
      <c r="D177" s="5">
        <v>0</v>
      </c>
    </row>
    <row r="178" spans="1:4" ht="63" hidden="1" x14ac:dyDescent="0.25">
      <c r="A178" s="2"/>
      <c r="B178" s="21" t="s">
        <v>73</v>
      </c>
      <c r="C178" s="2" t="s">
        <v>4</v>
      </c>
      <c r="D178" s="5">
        <v>0</v>
      </c>
    </row>
    <row r="179" spans="1:4" ht="63" hidden="1" x14ac:dyDescent="0.25">
      <c r="A179" s="2"/>
      <c r="B179" s="4" t="s">
        <v>74</v>
      </c>
      <c r="C179" s="2" t="s">
        <v>4</v>
      </c>
      <c r="D179" s="5">
        <v>0</v>
      </c>
    </row>
    <row r="180" spans="1:4" ht="63" hidden="1" x14ac:dyDescent="0.25">
      <c r="A180" s="2"/>
      <c r="B180" s="4" t="s">
        <v>75</v>
      </c>
      <c r="C180" s="2" t="s">
        <v>4</v>
      </c>
      <c r="D180" s="5">
        <v>0</v>
      </c>
    </row>
    <row r="181" spans="1:4" ht="63" hidden="1" x14ac:dyDescent="0.25">
      <c r="A181" s="2"/>
      <c r="B181" s="4" t="s">
        <v>76</v>
      </c>
      <c r="C181" s="2" t="s">
        <v>4</v>
      </c>
      <c r="D181" s="5">
        <v>0</v>
      </c>
    </row>
    <row r="182" spans="1:4" ht="63" hidden="1" x14ac:dyDescent="0.25">
      <c r="A182" s="2"/>
      <c r="B182" s="4" t="s">
        <v>77</v>
      </c>
      <c r="C182" s="2" t="s">
        <v>4</v>
      </c>
      <c r="D182" s="5">
        <v>0</v>
      </c>
    </row>
    <row r="183" spans="1:4" ht="33" hidden="1" x14ac:dyDescent="0.25">
      <c r="A183" s="2"/>
      <c r="B183" s="4" t="s">
        <v>78</v>
      </c>
      <c r="C183" s="2" t="s">
        <v>31</v>
      </c>
      <c r="D183" s="5">
        <v>0</v>
      </c>
    </row>
    <row r="184" spans="1:4" ht="33" hidden="1" x14ac:dyDescent="0.25">
      <c r="A184" s="2"/>
      <c r="B184" s="4" t="s">
        <v>29</v>
      </c>
      <c r="C184" s="2" t="s">
        <v>4</v>
      </c>
      <c r="D184" s="5">
        <v>0</v>
      </c>
    </row>
    <row r="185" spans="1:4" ht="33" hidden="1" x14ac:dyDescent="0.25">
      <c r="A185" s="2"/>
      <c r="B185" s="6" t="s">
        <v>30</v>
      </c>
      <c r="C185" s="2" t="s">
        <v>4</v>
      </c>
      <c r="D185" s="5">
        <v>0</v>
      </c>
    </row>
    <row r="186" spans="1:4" ht="16.5" hidden="1" x14ac:dyDescent="0.25">
      <c r="A186" s="2"/>
      <c r="B186" s="18" t="s">
        <v>5</v>
      </c>
      <c r="C186" s="2" t="s">
        <v>4</v>
      </c>
      <c r="D186" s="11">
        <f>D177+D178+(D179*2)+(D180*2)+(D181*3)+D182</f>
        <v>0</v>
      </c>
    </row>
    <row r="187" spans="1:4" ht="16.5" hidden="1" x14ac:dyDescent="0.25">
      <c r="A187" s="2"/>
      <c r="B187" s="19" t="s">
        <v>6</v>
      </c>
      <c r="C187" s="2" t="s">
        <v>4</v>
      </c>
      <c r="D187" s="12">
        <f>D177+D178+D182</f>
        <v>0</v>
      </c>
    </row>
    <row r="188" spans="1:4" ht="16.5" hidden="1" x14ac:dyDescent="0.25">
      <c r="A188" s="2"/>
      <c r="B188" s="20" t="s">
        <v>7</v>
      </c>
      <c r="C188" s="2" t="s">
        <v>4</v>
      </c>
      <c r="D188" s="12">
        <f>D181+D180+D179</f>
        <v>0</v>
      </c>
    </row>
    <row r="189" spans="1:4" ht="16.5" hidden="1" x14ac:dyDescent="0.25">
      <c r="A189" s="2"/>
      <c r="B189" s="19" t="s">
        <v>8</v>
      </c>
      <c r="C189" s="8" t="s">
        <v>4</v>
      </c>
      <c r="D189" s="13">
        <f>(D188+D187)/2</f>
        <v>0</v>
      </c>
    </row>
    <row r="190" spans="1:4" ht="16.5" hidden="1" x14ac:dyDescent="0.25">
      <c r="A190" s="2"/>
      <c r="B190" s="19" t="s">
        <v>9</v>
      </c>
      <c r="C190" s="3" t="s">
        <v>101</v>
      </c>
      <c r="D190" s="16">
        <f>(D189*1)/10</f>
        <v>0</v>
      </c>
    </row>
    <row r="191" spans="1:4" ht="16.5" hidden="1" x14ac:dyDescent="0.25">
      <c r="A191" s="2"/>
      <c r="B191" s="19" t="s">
        <v>10</v>
      </c>
      <c r="C191" s="3" t="s">
        <v>11</v>
      </c>
      <c r="D191" s="14">
        <f>((D187+D188)*0.5)/100</f>
        <v>0</v>
      </c>
    </row>
    <row r="192" spans="1:4" ht="16.5" hidden="1" x14ac:dyDescent="0.25">
      <c r="A192" s="2"/>
      <c r="B192" s="19" t="s">
        <v>13</v>
      </c>
      <c r="C192" s="3" t="s">
        <v>12</v>
      </c>
      <c r="D192" s="15">
        <f>(D187+D188)*0.00052</f>
        <v>0</v>
      </c>
    </row>
    <row r="193" spans="1:4" ht="16.5" hidden="1" x14ac:dyDescent="0.25">
      <c r="A193" s="2"/>
      <c r="B193" s="19" t="s">
        <v>14</v>
      </c>
      <c r="C193" s="3" t="s">
        <v>12</v>
      </c>
      <c r="D193" s="15">
        <f>D192</f>
        <v>0</v>
      </c>
    </row>
    <row r="194" spans="1:4" ht="16.5" hidden="1" x14ac:dyDescent="0.25">
      <c r="A194" s="2"/>
      <c r="B194" s="19" t="s">
        <v>15</v>
      </c>
      <c r="C194" s="3" t="s">
        <v>4</v>
      </c>
      <c r="D194" s="16">
        <f>(D187+D188)/5</f>
        <v>0</v>
      </c>
    </row>
    <row r="195" spans="1:4" ht="16.5" x14ac:dyDescent="0.25">
      <c r="A195" s="51" t="s">
        <v>16</v>
      </c>
      <c r="B195" s="52"/>
      <c r="C195" s="52"/>
      <c r="D195" s="52"/>
    </row>
    <row r="196" spans="1:4" ht="21" customHeight="1" x14ac:dyDescent="0.25">
      <c r="A196" s="2">
        <v>29</v>
      </c>
      <c r="B196" s="30" t="s">
        <v>17</v>
      </c>
      <c r="C196" s="3" t="s">
        <v>4</v>
      </c>
      <c r="D196" s="16">
        <f>D39</f>
        <v>28.5</v>
      </c>
    </row>
    <row r="197" spans="1:4" ht="33" x14ac:dyDescent="0.25">
      <c r="A197" s="2">
        <v>30</v>
      </c>
      <c r="B197" s="31" t="s">
        <v>84</v>
      </c>
      <c r="C197" s="3" t="s">
        <v>4</v>
      </c>
      <c r="D197" s="16">
        <f>D196</f>
        <v>28.5</v>
      </c>
    </row>
    <row r="198" spans="1:4" ht="16.5" x14ac:dyDescent="0.25">
      <c r="A198" s="38">
        <v>31</v>
      </c>
      <c r="B198" s="31" t="s">
        <v>108</v>
      </c>
      <c r="C198" s="3" t="s">
        <v>109</v>
      </c>
      <c r="D198" s="16">
        <v>1</v>
      </c>
    </row>
    <row r="199" spans="1:4" ht="16.5" x14ac:dyDescent="0.25">
      <c r="A199" s="43" t="s">
        <v>18</v>
      </c>
      <c r="B199" s="44"/>
      <c r="C199" s="44"/>
      <c r="D199" s="44"/>
    </row>
    <row r="200" spans="1:4" ht="16.5" hidden="1" x14ac:dyDescent="0.25">
      <c r="A200" s="43" t="s">
        <v>19</v>
      </c>
      <c r="B200" s="45"/>
      <c r="C200" s="45"/>
      <c r="D200" s="45"/>
    </row>
    <row r="201" spans="1:4" ht="16.5" hidden="1" customHeight="1" x14ac:dyDescent="0.25">
      <c r="A201" s="2">
        <v>1</v>
      </c>
      <c r="B201" s="26" t="s">
        <v>41</v>
      </c>
      <c r="C201" s="3" t="s">
        <v>4</v>
      </c>
      <c r="D201" s="9">
        <v>0</v>
      </c>
    </row>
    <row r="202" spans="1:4" ht="15.75" hidden="1" customHeight="1" x14ac:dyDescent="0.25">
      <c r="A202" s="2">
        <v>2</v>
      </c>
      <c r="B202" s="26" t="s">
        <v>42</v>
      </c>
      <c r="C202" s="3" t="s">
        <v>20</v>
      </c>
      <c r="D202" s="9">
        <v>0</v>
      </c>
    </row>
    <row r="203" spans="1:4" ht="16.5" x14ac:dyDescent="0.25">
      <c r="A203" s="43" t="s">
        <v>34</v>
      </c>
      <c r="B203" s="45"/>
      <c r="C203" s="45"/>
      <c r="D203" s="45"/>
    </row>
    <row r="204" spans="1:4" ht="19.5" customHeight="1" x14ac:dyDescent="0.25">
      <c r="A204" s="2">
        <v>1</v>
      </c>
      <c r="B204" s="26" t="s">
        <v>41</v>
      </c>
      <c r="C204" s="3" t="s">
        <v>4</v>
      </c>
      <c r="D204" s="14">
        <f>(D36+D66+D96+D126+D156+D186)-D201</f>
        <v>76</v>
      </c>
    </row>
    <row r="205" spans="1:4" ht="19.5" customHeight="1" x14ac:dyDescent="0.25">
      <c r="A205" s="2">
        <v>2</v>
      </c>
      <c r="B205" s="26" t="s">
        <v>42</v>
      </c>
      <c r="C205" s="3" t="s">
        <v>20</v>
      </c>
      <c r="D205" s="39">
        <f>((D33+D63+D93+D123+D153+D183)-D202)*1.045</f>
        <v>2.084775</v>
      </c>
    </row>
    <row r="206" spans="1:4" ht="19.5" customHeight="1" x14ac:dyDescent="0.25">
      <c r="A206" s="2">
        <v>3</v>
      </c>
      <c r="B206" s="26" t="s">
        <v>43</v>
      </c>
      <c r="C206" s="3" t="s">
        <v>20</v>
      </c>
      <c r="D206" s="14">
        <f>((D34+D64+D94+D124+D154+D184)*17)/1000</f>
        <v>0.79900000000000004</v>
      </c>
    </row>
    <row r="207" spans="1:4" ht="19.5" customHeight="1" x14ac:dyDescent="0.25">
      <c r="A207" s="2">
        <v>4</v>
      </c>
      <c r="B207" s="26" t="s">
        <v>111</v>
      </c>
      <c r="C207" s="3" t="s">
        <v>20</v>
      </c>
      <c r="D207" s="14">
        <f>((D35+D65+D95+D125+D155+D185)*17)/1000</f>
        <v>1.7000000000000001E-2</v>
      </c>
    </row>
    <row r="208" spans="1:4" ht="48.75" customHeight="1" x14ac:dyDescent="0.25">
      <c r="A208" s="2">
        <v>5</v>
      </c>
      <c r="B208" s="26" t="s">
        <v>44</v>
      </c>
      <c r="C208" s="3" t="s">
        <v>21</v>
      </c>
      <c r="D208" s="14">
        <f>((D27*2)+(D28*2)+(D29*2)+(D30*2)+(D31*2)+(D57*2)+(D58*2)+(D59*2)+(D60*2)+(D61*2)+(D87*2)+(D88*2)+(D89*2)+(D90*2)+(D91*2)+(D117*2)+(D118*2)+(D119*2)+(D120*2)+(D121*2)+(D147*2)+(D148*2)+(D149*2)+(D150*2)+(D151*2)+(D177*2)+(D178*2)+(D179*2)+(D180*2)+(D181*2))+(D213/2)</f>
        <v>162</v>
      </c>
    </row>
    <row r="209" spans="1:4" ht="30.75" customHeight="1" x14ac:dyDescent="0.25">
      <c r="A209" s="2">
        <v>6</v>
      </c>
      <c r="B209" s="26" t="s">
        <v>45</v>
      </c>
      <c r="C209" s="3" t="s">
        <v>4</v>
      </c>
      <c r="D209" s="14">
        <f>((D27*2)+(D57*2)+(D87*2)+(D117*2)+(D147*2)+(D177*2))+(D213/2)</f>
        <v>102</v>
      </c>
    </row>
    <row r="210" spans="1:4" ht="33" customHeight="1" x14ac:dyDescent="0.25">
      <c r="A210" s="2">
        <v>7</v>
      </c>
      <c r="B210" s="26" t="s">
        <v>46</v>
      </c>
      <c r="C210" s="3" t="s">
        <v>4</v>
      </c>
      <c r="D210" s="14">
        <f>(D28*2)+(D29*2)+(D30*2)+(D31*2)+(D58*2)+(D59*2)+(D60*2)+(D61*2)+(D88*2)+(D89*2)+(D90*2)+(D91*2)+(D118*2)+(D119*2)+(D120*2)+(D121*2)+(D148*2)+(D149*2)+(D150*2)+(D151*2)+(D178*2)+(D179*2)+(D180*2)+(D181*2)</f>
        <v>60</v>
      </c>
    </row>
    <row r="211" spans="1:4" ht="48.75" customHeight="1" x14ac:dyDescent="0.25">
      <c r="A211" s="2">
        <v>8</v>
      </c>
      <c r="B211" s="26" t="s">
        <v>47</v>
      </c>
      <c r="C211" s="3" t="s">
        <v>4</v>
      </c>
      <c r="D211" s="14">
        <f>D28+(D29*2)+D30+(D31*2)+D58+(D59*2)+D60+(D61*2)+D88+(D89*2)+D90+(D91*2)+D118+(D119*2)+D120+(D121*2)+D148+(D149*2)+D150+(D151*2)+D178+(D179*2)+D180+(D181*2)</f>
        <v>42</v>
      </c>
    </row>
    <row r="212" spans="1:4" ht="65.25" customHeight="1" x14ac:dyDescent="0.25">
      <c r="A212" s="2">
        <v>9</v>
      </c>
      <c r="B212" s="26" t="s">
        <v>48</v>
      </c>
      <c r="C212" s="3" t="s">
        <v>4</v>
      </c>
      <c r="D212" s="14">
        <f>D27+D57+D87+D117+D147+D177</f>
        <v>27</v>
      </c>
    </row>
    <row r="213" spans="1:4" ht="33.75" customHeight="1" x14ac:dyDescent="0.25">
      <c r="A213" s="2">
        <v>10</v>
      </c>
      <c r="B213" s="26" t="s">
        <v>49</v>
      </c>
      <c r="C213" s="3" t="s">
        <v>4</v>
      </c>
      <c r="D213" s="14">
        <f>(D34+D35+D64+D65+D94+D95+D124+D125+D154+D155+D184+D185)*2</f>
        <v>96</v>
      </c>
    </row>
    <row r="214" spans="1:4" ht="33.75" customHeight="1" x14ac:dyDescent="0.25">
      <c r="A214" s="2">
        <v>11</v>
      </c>
      <c r="B214" s="26" t="s">
        <v>50</v>
      </c>
      <c r="C214" s="3" t="s">
        <v>4</v>
      </c>
      <c r="D214" s="14">
        <f>D211</f>
        <v>42</v>
      </c>
    </row>
    <row r="215" spans="1:4" ht="31.5" customHeight="1" x14ac:dyDescent="0.25">
      <c r="A215" s="2">
        <v>12</v>
      </c>
      <c r="B215" s="26" t="s">
        <v>51</v>
      </c>
      <c r="C215" s="3" t="s">
        <v>4</v>
      </c>
      <c r="D215" s="14">
        <f>D213</f>
        <v>96</v>
      </c>
    </row>
    <row r="216" spans="1:4" ht="49.5" customHeight="1" x14ac:dyDescent="0.25">
      <c r="A216" s="2">
        <v>13</v>
      </c>
      <c r="B216" s="26" t="s">
        <v>52</v>
      </c>
      <c r="C216" s="3" t="s">
        <v>4</v>
      </c>
      <c r="D216" s="14">
        <f>((D34+D64+D94+D124+D154+D184)*2)+((D35+D65+D95+D125+D155+D185)*4)</f>
        <v>98</v>
      </c>
    </row>
    <row r="217" spans="1:4" ht="65.25" customHeight="1" x14ac:dyDescent="0.25">
      <c r="A217" s="2">
        <v>14</v>
      </c>
      <c r="B217" s="26" t="s">
        <v>53</v>
      </c>
      <c r="C217" s="3" t="s">
        <v>4</v>
      </c>
      <c r="D217" s="14">
        <f>((D34+D64+D94+D124+D154+D184)*2)+((D35+D65+D95+D125+D155+D185)*4)</f>
        <v>98</v>
      </c>
    </row>
    <row r="218" spans="1:4" ht="18" customHeight="1" x14ac:dyDescent="0.25">
      <c r="A218" s="2">
        <v>15</v>
      </c>
      <c r="B218" s="26" t="s">
        <v>54</v>
      </c>
      <c r="C218" s="3" t="s">
        <v>4</v>
      </c>
      <c r="D218" s="14">
        <v>150</v>
      </c>
    </row>
    <row r="219" spans="1:4" ht="64.5" customHeight="1" x14ac:dyDescent="0.25">
      <c r="A219" s="2">
        <v>16</v>
      </c>
      <c r="B219" s="26" t="s">
        <v>55</v>
      </c>
      <c r="C219" s="3" t="s">
        <v>4</v>
      </c>
      <c r="D219" s="14">
        <f>D37+D38+D67+D68+D97+D98+D127+D128+D157+D158+D187+D188</f>
        <v>57</v>
      </c>
    </row>
    <row r="220" spans="1:4" ht="48" customHeight="1" x14ac:dyDescent="0.25">
      <c r="A220" s="2">
        <v>17</v>
      </c>
      <c r="B220" s="26" t="s">
        <v>56</v>
      </c>
      <c r="C220" s="3" t="s">
        <v>4</v>
      </c>
      <c r="D220" s="14">
        <f>D219</f>
        <v>57</v>
      </c>
    </row>
    <row r="221" spans="1:4" ht="15.75" customHeight="1" x14ac:dyDescent="0.25">
      <c r="A221" s="2">
        <v>18</v>
      </c>
      <c r="B221" s="26" t="s">
        <v>85</v>
      </c>
      <c r="C221" s="3" t="s">
        <v>4</v>
      </c>
      <c r="D221" s="16">
        <f>D220/2</f>
        <v>28.5</v>
      </c>
    </row>
    <row r="222" spans="1:4" ht="47.25" customHeight="1" x14ac:dyDescent="0.25">
      <c r="A222" s="2">
        <v>19</v>
      </c>
      <c r="B222" s="26" t="s">
        <v>67</v>
      </c>
      <c r="C222" s="3" t="s">
        <v>4</v>
      </c>
      <c r="D222" s="9">
        <v>16</v>
      </c>
    </row>
    <row r="223" spans="1:4" ht="33.75" customHeight="1" x14ac:dyDescent="0.25">
      <c r="A223" s="2">
        <v>20</v>
      </c>
      <c r="B223" s="26" t="s">
        <v>68</v>
      </c>
      <c r="C223" s="3" t="s">
        <v>4</v>
      </c>
      <c r="D223" s="9">
        <v>16</v>
      </c>
    </row>
    <row r="224" spans="1:4" ht="29.25" customHeight="1" x14ac:dyDescent="0.25">
      <c r="A224" s="2">
        <v>21</v>
      </c>
      <c r="B224" s="26" t="s">
        <v>64</v>
      </c>
      <c r="C224" s="3" t="s">
        <v>4</v>
      </c>
      <c r="D224" s="22" t="s">
        <v>110</v>
      </c>
    </row>
    <row r="225" spans="1:4" ht="34.5" customHeight="1" x14ac:dyDescent="0.25">
      <c r="A225" s="2">
        <v>22</v>
      </c>
      <c r="B225" s="26" t="s">
        <v>65</v>
      </c>
      <c r="C225" s="3" t="s">
        <v>4</v>
      </c>
      <c r="D225" s="9">
        <v>1</v>
      </c>
    </row>
    <row r="226" spans="1:4" ht="33.75" customHeight="1" x14ac:dyDescent="0.25">
      <c r="A226" s="2">
        <v>23</v>
      </c>
      <c r="B226" s="26" t="s">
        <v>66</v>
      </c>
      <c r="C226" s="3" t="s">
        <v>4</v>
      </c>
      <c r="D226" s="23">
        <f>(D28+D30+D58+D60+D88+D118+D120+D148+D178+D180)*4</f>
        <v>72</v>
      </c>
    </row>
    <row r="227" spans="1:4" ht="16.5" x14ac:dyDescent="0.25">
      <c r="A227" s="2">
        <v>24</v>
      </c>
      <c r="B227" s="7" t="s">
        <v>63</v>
      </c>
      <c r="C227" s="3" t="s">
        <v>4</v>
      </c>
      <c r="D227" s="14">
        <f>(D29+D30+D60+D89+D90+D120+D119+D149+D179+D180+D150+D59)+(D31+D61+D91+D121+D151+D181)*2</f>
        <v>19</v>
      </c>
    </row>
    <row r="228" spans="1:4" ht="15" customHeight="1" x14ac:dyDescent="0.25">
      <c r="A228" s="2">
        <v>25</v>
      </c>
      <c r="B228" s="26" t="s">
        <v>60</v>
      </c>
      <c r="C228" s="3" t="s">
        <v>22</v>
      </c>
      <c r="D228" s="15">
        <f>D196*0.00474</f>
        <v>0.13509000000000002</v>
      </c>
    </row>
    <row r="229" spans="1:4" ht="15" customHeight="1" x14ac:dyDescent="0.25">
      <c r="A229" s="2">
        <v>26</v>
      </c>
      <c r="B229" s="26" t="s">
        <v>61</v>
      </c>
      <c r="C229" s="3" t="s">
        <v>22</v>
      </c>
      <c r="D229" s="15">
        <f>D196*0.001332</f>
        <v>3.7962000000000003E-2</v>
      </c>
    </row>
    <row r="230" spans="1:4" ht="15.75" customHeight="1" x14ac:dyDescent="0.25">
      <c r="A230" s="2">
        <v>27</v>
      </c>
      <c r="B230" s="26" t="s">
        <v>62</v>
      </c>
      <c r="C230" s="3" t="s">
        <v>22</v>
      </c>
      <c r="D230" s="17">
        <f>(D134+D104+D74+D44+D164+D194)*0.001</f>
        <v>1.14E-2</v>
      </c>
    </row>
    <row r="231" spans="1:4" ht="16.5" x14ac:dyDescent="0.25">
      <c r="A231" s="2">
        <v>28</v>
      </c>
      <c r="B231" s="27" t="s">
        <v>23</v>
      </c>
      <c r="C231" s="3" t="s">
        <v>22</v>
      </c>
      <c r="D231" s="25">
        <f>(D201+D204)*0.32</f>
        <v>24.32</v>
      </c>
    </row>
    <row r="232" spans="1:4" ht="32.25" customHeight="1" x14ac:dyDescent="0.25">
      <c r="A232" s="2">
        <v>29</v>
      </c>
      <c r="B232" s="26" t="s">
        <v>57</v>
      </c>
      <c r="C232" s="23" t="s">
        <v>59</v>
      </c>
      <c r="D232" s="9">
        <v>3</v>
      </c>
    </row>
    <row r="233" spans="1:4" ht="16.5" x14ac:dyDescent="0.25">
      <c r="A233" s="2">
        <v>30</v>
      </c>
      <c r="B233" s="26" t="s">
        <v>58</v>
      </c>
      <c r="C233" s="23" t="s">
        <v>59</v>
      </c>
      <c r="D233" s="9">
        <v>3</v>
      </c>
    </row>
    <row r="234" spans="1:4" ht="16.5" x14ac:dyDescent="0.25">
      <c r="A234" s="43" t="s">
        <v>24</v>
      </c>
      <c r="B234" s="45"/>
      <c r="C234" s="45"/>
      <c r="D234" s="45"/>
    </row>
    <row r="235" spans="1:4" ht="31.5" customHeight="1" x14ac:dyDescent="0.25">
      <c r="A235" s="40">
        <v>31</v>
      </c>
      <c r="B235" s="26" t="s">
        <v>115</v>
      </c>
      <c r="C235" s="23" t="s">
        <v>20</v>
      </c>
      <c r="D235" s="23">
        <v>124</v>
      </c>
    </row>
    <row r="236" spans="1:4" ht="18" hidden="1" customHeight="1" x14ac:dyDescent="0.25">
      <c r="A236" s="2">
        <v>34</v>
      </c>
      <c r="B236" s="10" t="s">
        <v>25</v>
      </c>
      <c r="C236" s="3" t="s">
        <v>20</v>
      </c>
      <c r="D236" s="9">
        <v>130</v>
      </c>
    </row>
    <row r="237" spans="1:4" ht="16.5" x14ac:dyDescent="0.25">
      <c r="A237" s="43" t="s">
        <v>26</v>
      </c>
      <c r="B237" s="45"/>
      <c r="C237" s="45"/>
      <c r="D237" s="45"/>
    </row>
    <row r="238" spans="1:4" ht="24" customHeight="1" x14ac:dyDescent="0.25">
      <c r="A238" s="2">
        <v>32</v>
      </c>
      <c r="B238" s="7" t="s">
        <v>27</v>
      </c>
      <c r="C238" s="3" t="s">
        <v>22</v>
      </c>
      <c r="D238" s="28">
        <f>(D202+D205)*0.779</f>
        <v>1.624039725</v>
      </c>
    </row>
    <row r="239" spans="1:4" ht="16.5" x14ac:dyDescent="0.25">
      <c r="A239" s="2">
        <v>33</v>
      </c>
      <c r="B239" s="7" t="s">
        <v>28</v>
      </c>
      <c r="C239" s="3" t="s">
        <v>22</v>
      </c>
      <c r="D239" s="29">
        <f>(D201+D204)*0.8</f>
        <v>60.800000000000004</v>
      </c>
    </row>
    <row r="240" spans="1:4" s="24" customFormat="1" ht="33" customHeight="1" x14ac:dyDescent="0.25">
      <c r="A240" s="46" t="s">
        <v>35</v>
      </c>
      <c r="B240" s="47"/>
      <c r="C240" s="47"/>
      <c r="D240" s="47"/>
    </row>
    <row r="241" spans="1:4" s="24" customFormat="1" ht="33" customHeight="1" x14ac:dyDescent="0.25">
      <c r="A241" s="46" t="s">
        <v>36</v>
      </c>
      <c r="B241" s="47"/>
      <c r="C241" s="47"/>
      <c r="D241" s="47"/>
    </row>
    <row r="242" spans="1:4" s="24" customFormat="1" ht="33" customHeight="1" x14ac:dyDescent="0.25">
      <c r="A242" s="46" t="s">
        <v>37</v>
      </c>
      <c r="B242" s="47"/>
      <c r="C242" s="47"/>
      <c r="D242" s="47"/>
    </row>
    <row r="243" spans="1:4" s="24" customFormat="1" ht="33" customHeight="1" x14ac:dyDescent="0.25">
      <c r="A243" s="46" t="s">
        <v>38</v>
      </c>
      <c r="B243" s="47"/>
      <c r="C243" s="47"/>
      <c r="D243" s="47"/>
    </row>
    <row r="244" spans="1:4" s="24" customFormat="1" ht="33" customHeight="1" x14ac:dyDescent="0.25">
      <c r="A244" s="46" t="s">
        <v>39</v>
      </c>
      <c r="B244" s="47"/>
      <c r="C244" s="47"/>
      <c r="D244" s="47"/>
    </row>
    <row r="245" spans="1:4" s="24" customFormat="1" ht="16.5" customHeight="1" x14ac:dyDescent="0.25">
      <c r="A245" s="46" t="s">
        <v>40</v>
      </c>
      <c r="B245" s="47"/>
      <c r="C245" s="47"/>
      <c r="D245" s="47"/>
    </row>
    <row r="246" spans="1:4" ht="16.5" x14ac:dyDescent="0.25">
      <c r="A246" s="1"/>
      <c r="B246" s="1"/>
      <c r="C246" s="1"/>
      <c r="D246" s="1"/>
    </row>
    <row r="247" spans="1:4" ht="16.5" x14ac:dyDescent="0.25">
      <c r="A247" s="1"/>
      <c r="B247" s="1"/>
      <c r="C247" s="1"/>
      <c r="D247" s="1"/>
    </row>
    <row r="248" spans="1:4" ht="16.5" x14ac:dyDescent="0.25">
      <c r="A248" s="1"/>
      <c r="B248" s="1"/>
      <c r="C248" s="1"/>
      <c r="D248" s="1"/>
    </row>
    <row r="249" spans="1:4" ht="16.5" x14ac:dyDescent="0.25">
      <c r="A249" s="1"/>
      <c r="B249" s="1"/>
      <c r="C249" s="1"/>
      <c r="D249" s="1"/>
    </row>
    <row r="250" spans="1:4" ht="16.5" x14ac:dyDescent="0.25">
      <c r="A250" s="1"/>
      <c r="B250" s="1"/>
      <c r="C250" s="1"/>
      <c r="D250" s="1"/>
    </row>
    <row r="251" spans="1:4" ht="16.5" x14ac:dyDescent="0.25">
      <c r="A251" s="1"/>
      <c r="B251" s="1"/>
      <c r="C251" s="1"/>
      <c r="D251" s="1"/>
    </row>
    <row r="252" spans="1:4" ht="16.5" x14ac:dyDescent="0.25">
      <c r="A252" s="1"/>
      <c r="B252" s="1"/>
      <c r="C252" s="1"/>
      <c r="D252" s="1"/>
    </row>
    <row r="253" spans="1:4" ht="16.5" x14ac:dyDescent="0.25">
      <c r="A253" s="1"/>
      <c r="B253" s="1"/>
      <c r="C253" s="1"/>
      <c r="D253" s="1"/>
    </row>
    <row r="254" spans="1:4" ht="16.5" x14ac:dyDescent="0.25">
      <c r="A254" s="1"/>
      <c r="B254" s="1"/>
      <c r="C254" s="1"/>
      <c r="D254" s="1"/>
    </row>
    <row r="255" spans="1:4" ht="16.5" x14ac:dyDescent="0.25">
      <c r="A255" s="1"/>
      <c r="B255" s="1"/>
      <c r="C255" s="1"/>
      <c r="D255" s="1"/>
    </row>
    <row r="256" spans="1:4" ht="16.5" x14ac:dyDescent="0.25">
      <c r="A256" s="1"/>
      <c r="B256" s="1"/>
      <c r="C256" s="1"/>
      <c r="D256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5">
    <mergeCell ref="A10:C10"/>
    <mergeCell ref="A11:D11"/>
    <mergeCell ref="A6:D6"/>
    <mergeCell ref="A7:B7"/>
    <mergeCell ref="A8:B8"/>
    <mergeCell ref="C8:D8"/>
    <mergeCell ref="A9:C9"/>
    <mergeCell ref="B1:D1"/>
    <mergeCell ref="B2:D2"/>
    <mergeCell ref="B3:D3"/>
    <mergeCell ref="A5:D5"/>
    <mergeCell ref="A195:D195"/>
    <mergeCell ref="A26:D26"/>
    <mergeCell ref="A240:D240"/>
    <mergeCell ref="A241:D241"/>
    <mergeCell ref="A242:D242"/>
    <mergeCell ref="A56:D56"/>
    <mergeCell ref="A86:D86"/>
    <mergeCell ref="A116:D116"/>
    <mergeCell ref="A146:D146"/>
    <mergeCell ref="A176:D176"/>
    <mergeCell ref="A75:D75"/>
    <mergeCell ref="A105:D105"/>
    <mergeCell ref="A45:D45"/>
    <mergeCell ref="A13:D13"/>
    <mergeCell ref="A135:D135"/>
    <mergeCell ref="A165:D165"/>
    <mergeCell ref="A199:D199"/>
    <mergeCell ref="A200:D200"/>
    <mergeCell ref="A203:D203"/>
    <mergeCell ref="A243:D243"/>
    <mergeCell ref="A244:D244"/>
    <mergeCell ref="A245:D245"/>
    <mergeCell ref="A234:D234"/>
    <mergeCell ref="A237:D237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2016-11-29T07:17:12Z</cp:lastPrinted>
  <dcterms:created xsi:type="dcterms:W3CDTF">2016-02-29T23:19:29Z</dcterms:created>
  <dcterms:modified xsi:type="dcterms:W3CDTF">2019-02-08T02:32:24Z</dcterms:modified>
</cp:coreProperties>
</file>