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sk40srv012\обмен\ГРП (Группа рабочего проектирования)\☺Ледкова\Сметы 2018\ВЛ 6-0,4 кВ, КТПН 250 кВА - Глобус-1\"/>
    </mc:Choice>
  </mc:AlternateContent>
  <bookViews>
    <workbookView xWindow="0" yWindow="0" windowWidth="28770" windowHeight="12270" tabRatio="620" firstSheet="1" activeTab="1"/>
  </bookViews>
  <sheets>
    <sheet name="Топосъемка " sheetId="29" r:id="rId1"/>
    <sheet name="Схема расположения (4)" sheetId="36" r:id="rId2"/>
  </sheets>
  <definedNames>
    <definedName name="_xlnm.Print_Area" localSheetId="1">'Схема расположения (4)'!$A$1:$F$58</definedName>
  </definedNames>
  <calcPr calcId="162913"/>
</workbook>
</file>

<file path=xl/calcChain.xml><?xml version="1.0" encoding="utf-8"?>
<calcChain xmlns="http://schemas.openxmlformats.org/spreadsheetml/2006/main">
  <c r="C21" i="36" l="1"/>
  <c r="F48" i="36" l="1"/>
  <c r="C28" i="36"/>
  <c r="E32" i="36" s="1"/>
  <c r="C32" i="36" s="1"/>
  <c r="C41" i="36"/>
  <c r="A38" i="36"/>
  <c r="A37" i="36"/>
  <c r="C31" i="36"/>
  <c r="C23" i="36"/>
  <c r="C22" i="36"/>
  <c r="A21" i="36"/>
  <c r="C37" i="36" l="1"/>
  <c r="E40" i="36" s="1"/>
  <c r="C40" i="36" s="1"/>
  <c r="F35" i="36"/>
  <c r="F36" i="36" s="1"/>
  <c r="A36" i="36"/>
  <c r="E24" i="36"/>
  <c r="C24" i="36" s="1"/>
  <c r="F26" i="36" s="1"/>
  <c r="F27" i="36" s="1"/>
  <c r="A28" i="36"/>
  <c r="F44" i="36" l="1"/>
  <c r="F45" i="36" s="1"/>
  <c r="A46" i="36" s="1"/>
  <c r="A45" i="36"/>
  <c r="A27" i="36"/>
  <c r="F46" i="36"/>
  <c r="F47" i="36" s="1"/>
  <c r="F49" i="36" s="1"/>
  <c r="F50" i="36" s="1"/>
  <c r="F51" i="36" l="1"/>
  <c r="F52" i="36" s="1"/>
  <c r="L27" i="29"/>
  <c r="N19" i="29"/>
  <c r="S27" i="29" l="1"/>
  <c r="S19" i="29" l="1"/>
  <c r="S20" i="29" s="1"/>
  <c r="S28" i="29" l="1"/>
  <c r="S21" i="29" l="1"/>
  <c r="S22" i="29" l="1"/>
  <c r="S23" i="29" s="1"/>
  <c r="S24" i="29" s="1"/>
  <c r="S25" i="29" s="1"/>
  <c r="S29" i="29" s="1"/>
  <c r="S30" i="29" s="1"/>
  <c r="S31" i="29" l="1"/>
  <c r="S32" i="29" s="1"/>
</calcChain>
</file>

<file path=xl/comments1.xml><?xml version="1.0" encoding="utf-8"?>
<comments xmlns="http://schemas.openxmlformats.org/spreadsheetml/2006/main">
  <authors>
    <author>Зарегистрированный пользователь Microsoft Office</author>
  </authors>
  <commentList>
    <comment ref="F45" authorId="0" shapeId="0">
      <text>
        <r>
          <rPr>
            <sz val="8"/>
            <color indexed="81"/>
            <rFont val="Tahoma"/>
            <family val="2"/>
            <charset val="204"/>
          </rPr>
          <t xml:space="preserve">ИТОГО  п.2
</t>
        </r>
      </text>
    </comment>
  </commentList>
</comments>
</file>

<file path=xl/sharedStrings.xml><?xml version="1.0" encoding="utf-8"?>
<sst xmlns="http://schemas.openxmlformats.org/spreadsheetml/2006/main" count="190" uniqueCount="112">
  <si>
    <t xml:space="preserve">Исполнительная смета </t>
  </si>
  <si>
    <t>на производство работ по  установлению границ земельных участков</t>
  </si>
  <si>
    <t>Объект: Земельный участок в границах строительства мостового перехода через бухту Золотой Рог в городе Владивостоке на автомагистрали, связывающей федеральную автомобильную дорогу М-60 «Уссури» Хабаровск – Владивосток с о. Русский</t>
  </si>
  <si>
    <r>
      <t>Смета составлена по ОНТЗ Роскомзема 1996 г</t>
    </r>
    <r>
      <rPr>
        <sz val="10"/>
        <rFont val="Arial"/>
        <family val="2"/>
        <charset val="204"/>
      </rPr>
      <t>.</t>
    </r>
  </si>
  <si>
    <t>n</t>
  </si>
  <si>
    <t>категория сложности</t>
  </si>
  <si>
    <t>"а"</t>
  </si>
  <si>
    <t>землепользование</t>
  </si>
  <si>
    <t>"в"</t>
  </si>
  <si>
    <t>К"в"</t>
  </si>
  <si>
    <t>Прим.1</t>
  </si>
  <si>
    <t>К"а"</t>
  </si>
  <si>
    <t>Прим.2</t>
  </si>
  <si>
    <t>Прим.6</t>
  </si>
  <si>
    <t>Кприр.экон.</t>
  </si>
  <si>
    <t>П.14</t>
  </si>
  <si>
    <t>Прим.3</t>
  </si>
  <si>
    <t>Итого</t>
  </si>
  <si>
    <t>НДС</t>
  </si>
  <si>
    <t>Всего</t>
  </si>
  <si>
    <t>га</t>
  </si>
  <si>
    <t xml:space="preserve">Смета </t>
  </si>
  <si>
    <t xml:space="preserve">на производство топографо-геодезических  работ </t>
  </si>
  <si>
    <t>Категория сложности</t>
  </si>
  <si>
    <t>Вид территории</t>
  </si>
  <si>
    <t>Застроенная</t>
  </si>
  <si>
    <t>Масштаб съемки</t>
  </si>
  <si>
    <t>1:500</t>
  </si>
  <si>
    <t>Наименование  процессов</t>
  </si>
  <si>
    <t>Расчет стоимости</t>
  </si>
  <si>
    <t>глав,табл.</t>
  </si>
  <si>
    <t xml:space="preserve">СБЦИИС, изд. 2004 г. </t>
  </si>
  <si>
    <t>Полевые работы</t>
  </si>
  <si>
    <t>*</t>
  </si>
  <si>
    <t>Итого:</t>
  </si>
  <si>
    <t>Итого полевых работ:</t>
  </si>
  <si>
    <t>с учетом оргликов 1,06</t>
  </si>
  <si>
    <t>Камеральные работы</t>
  </si>
  <si>
    <t>Итого камеральных работ:</t>
  </si>
  <si>
    <t>Итого полевых и камеральных:</t>
  </si>
  <si>
    <t>с отраслевым компенсационным коэффициентом</t>
  </si>
  <si>
    <t xml:space="preserve"> НДС</t>
  </si>
  <si>
    <t xml:space="preserve">               Всего:</t>
  </si>
  <si>
    <t>При составлении сметы по "Справочнику базовых цен на инженерные изыскания для строительства", изд. М. 2004 г. применены следующие коэффициенты:</t>
  </si>
  <si>
    <t xml:space="preserve">- согласно общих указаний п. 8 д) тб. 3, п. е) за выплату дальневосточного коэффициента и дальневосточной надбавки; </t>
  </si>
  <si>
    <t>- согласно общих указаний п. 14 за работу без выплаты полевых и командировочных</t>
  </si>
  <si>
    <t>- согласно общих указаний п. 15 б) за работу с материалами ограниченного пользования</t>
  </si>
  <si>
    <t>- согласно общих указаний п. 15 е) за создание ЦТП и плана на бумажной основе</t>
  </si>
  <si>
    <t>- согласно тб. 9 прим.4 за съемку подземных коммуникаций</t>
  </si>
  <si>
    <t>Общая площадь участка (га)</t>
  </si>
  <si>
    <t>№ п/п</t>
  </si>
  <si>
    <t>Стоимость, руб.</t>
  </si>
  <si>
    <t>Высота сечения рельефа (м)</t>
  </si>
  <si>
    <t>№ частей,</t>
  </si>
  <si>
    <t>- согласно общих указаний п. 8 г) за работу в неблагоприятный период года</t>
  </si>
  <si>
    <t>Длина теодолитного хода (км)</t>
  </si>
  <si>
    <t>Кприродно-экономич.    2,22</t>
  </si>
  <si>
    <t>С=(а*x1+в*х2)*Кпр.эк=</t>
  </si>
  <si>
    <t>объект</t>
  </si>
  <si>
    <t>Кприродно-экономич.     2,22</t>
  </si>
  <si>
    <t>С=(а*x1+в*х2)*Кпр.эк.=</t>
  </si>
  <si>
    <t>Внутренний транспорт</t>
  </si>
  <si>
    <t>тб.4 п.8</t>
  </si>
  <si>
    <t xml:space="preserve">Создание инженерно-топографического плана, II кат.                     </t>
  </si>
  <si>
    <t>II</t>
  </si>
  <si>
    <t>Внешний транспорт</t>
  </si>
  <si>
    <t>К"в"=1,5, схема в М 1:500</t>
  </si>
  <si>
    <t>К"в"=1,0+0,10(n-5), кол. точек на 1 км границы</t>
  </si>
  <si>
    <t>К"а"=1.0-0.45*(2-n), пл-дь &lt; 2 тыс. га</t>
  </si>
  <si>
    <t>1 тыс.га территории</t>
  </si>
  <si>
    <t>табл. 75</t>
  </si>
  <si>
    <t xml:space="preserve"> </t>
  </si>
  <si>
    <t>К"в"=1,35, схема в М 1:500</t>
  </si>
  <si>
    <t>К"а"=1,0-0,04(20-n) протяж. гр. &lt; 20 км</t>
  </si>
  <si>
    <t>К"в"=1,0+0,07(n-5) кол. точек на 1 км границы</t>
  </si>
  <si>
    <t>10 км границы</t>
  </si>
  <si>
    <t>табл. 42</t>
  </si>
  <si>
    <t>К"а"=1,0-0,4(2-n) площадь &lt; 2 тыс. га</t>
  </si>
  <si>
    <t>1 тыс. га</t>
  </si>
  <si>
    <t>табл. 74</t>
  </si>
  <si>
    <r>
      <t>Смета составлена по ОНТЗ Роскомзема 1996 г</t>
    </r>
    <r>
      <rPr>
        <sz val="10"/>
        <rFont val="Courier New"/>
        <family val="3"/>
        <charset val="204"/>
      </rPr>
      <t>.</t>
    </r>
  </si>
  <si>
    <t>на изготовление схемы расположения земельного участка на кадастровом плане территории</t>
  </si>
  <si>
    <t>"____" ________________20__ года</t>
  </si>
  <si>
    <t>__________________Фамилия И.О.</t>
  </si>
  <si>
    <t>Руководитель подразделения</t>
  </si>
  <si>
    <t>Утверждаю:</t>
  </si>
  <si>
    <t>тб.5 п.3</t>
  </si>
  <si>
    <t>тб.15 п.1</t>
  </si>
  <si>
    <t>- отраслевой компенсационный коэф-т на III квартал 2016 г.</t>
  </si>
  <si>
    <t>Итого: Девяносто четыре тысячи пятьдесят девять руб. 51 коп.</t>
  </si>
  <si>
    <t xml:space="preserve">Создание инженерно-топографического плана, II кат.                       </t>
  </si>
  <si>
    <t>Объект: Топографическая съемка земельного участка площадью 1 Га</t>
  </si>
  <si>
    <t>Составил: ___________________________</t>
  </si>
  <si>
    <t>(должность, подпись, расшифровка)</t>
  </si>
  <si>
    <t>Составлен(а) в текущих (прогнозных) ценах по состоянию на ______________</t>
  </si>
  <si>
    <t>СОГЛАСОВАНО:</t>
  </si>
  <si>
    <t>УТВЕРЖДАЮ:</t>
  </si>
  <si>
    <r>
      <rPr>
        <b/>
        <sz val="11"/>
        <rFont val="Calibri"/>
        <family val="2"/>
        <charset val="204"/>
        <scheme val="minor"/>
      </rPr>
      <t>ИТОГО в ценах 2016 г.</t>
    </r>
    <r>
      <rPr>
        <sz val="11"/>
        <rFont val="Calibri"/>
        <family val="2"/>
        <charset val="204"/>
        <scheme val="minor"/>
      </rPr>
      <t xml:space="preserve">
(с учетом письма Росземкадастра от 10.01.2003 г. №НК/25, письма Минфина от 27 ноября 2009 г. N 03-11-11/216 216 и приказа Минэкономразвития от 20.10.2015 №772)</t>
    </r>
  </si>
  <si>
    <t>отк-ла</t>
  </si>
  <si>
    <t xml:space="preserve">Заместитель главного </t>
  </si>
  <si>
    <t>Первый заместитель директора</t>
  </si>
  <si>
    <t>инженера по ПР и ТП</t>
  </si>
  <si>
    <t>по производству - главный инженер</t>
  </si>
  <si>
    <t>___________ А.С. Боровский</t>
  </si>
  <si>
    <t>___________ С.Н. Корчемагин</t>
  </si>
  <si>
    <t>"____" _____________ 2018 г.</t>
  </si>
  <si>
    <t>"____" _______________2018 г.</t>
  </si>
  <si>
    <t>2 кв.2017 г. с учётом прогнозного уровня цен на 2019 год</t>
  </si>
  <si>
    <t>С учётом индекса-дефлятора 2017-2018-2098, 1,046*1,044</t>
  </si>
  <si>
    <t>Проверил: ___________________________</t>
  </si>
  <si>
    <r>
      <t>Запрос сведений ЕГРН: КПТ -</t>
    </r>
    <r>
      <rPr>
        <sz val="11"/>
        <color rgb="FFFF0000"/>
        <rFont val="Courier New Cyr"/>
        <charset val="204"/>
      </rPr>
      <t xml:space="preserve"> 1 шт.</t>
    </r>
  </si>
  <si>
    <t>Объект: Строительство КТПН 250 кВА в г. Артёме, с/т «Природа», «Вишенка», «Василёк», «Глобус-1» (для потребителей: Галянт О.В., Калинин И.В., Хохлов А.В., Базарова В.С., Коренькова И.А., Понкратова З.Н., Луговая Ю.В., Волкова Е.И., Зябкин В.Л., Кудрявцева В.Ю., Малышев И.В., Вольбром Е.Ю.,  Лаптев А.И., Булух А.И., Кобызева С.А., Тисемников П.В., Плискин А.В., Подсадников И.Д., Серик Е.С., Кобец Д.А., Лашеков С.Н., Топорова Н.М., Марченко С.С., Синицын А.Н., Юргенев Н.В.)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</si>
</sst>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quot;р.&quot;_-;\-* #,##0.00&quot;р.&quot;_-;_-* &quot;-&quot;??&quot;р.&quot;_-;_-@_-"/>
    <numFmt numFmtId="165" formatCode="_-* #,##0.00_р_._-;\-* #,##0.00_р_._-;_-* &quot;-&quot;??_р_._-;_-@_-"/>
    <numFmt numFmtId="166" formatCode="#,##0.00&quot;р.&quot;"/>
    <numFmt numFmtId="167" formatCode="0.000"/>
    <numFmt numFmtId="168" formatCode="0.0"/>
    <numFmt numFmtId="169" formatCode="_-* #,##0\ _đ_._-;\-* #,##0\ _đ_._-;_-* &quot;-&quot;??\ _đ_._-;_-@_-"/>
    <numFmt numFmtId="170" formatCode="_-* #,##0.00\ _đ_._-;\-* #,##0.00\ _đ_._-;_-* &quot;-&quot;??\ _đ_._-;_-@_-"/>
    <numFmt numFmtId="171" formatCode="0.000000"/>
    <numFmt numFmtId="172" formatCode="0.0000"/>
  </numFmts>
  <fonts count="45" x14ac:knownFonts="1">
    <font>
      <sz val="10"/>
      <name val="Arial Cyr"/>
      <charset val="204"/>
    </font>
    <font>
      <sz val="12"/>
      <name val="Times New Roman"/>
      <family val="1"/>
      <charset val="204"/>
    </font>
    <font>
      <b/>
      <sz val="12"/>
      <name val="Arial Cyr"/>
      <charset val="204"/>
    </font>
    <font>
      <sz val="12"/>
      <name val="Arial Cyr"/>
      <family val="2"/>
      <charset val="204"/>
    </font>
    <font>
      <sz val="11"/>
      <name val="Arial Cyr"/>
      <family val="2"/>
      <charset val="204"/>
    </font>
    <font>
      <sz val="10"/>
      <name val="Arial"/>
      <family val="2"/>
      <charset val="204"/>
    </font>
    <font>
      <sz val="12"/>
      <name val="Courier New Cyr"/>
      <family val="3"/>
      <charset val="204"/>
    </font>
    <font>
      <b/>
      <sz val="12"/>
      <name val="Courier New Cyr"/>
      <family val="3"/>
      <charset val="204"/>
    </font>
    <font>
      <sz val="10"/>
      <name val="Courier New Cyr"/>
      <family val="3"/>
      <charset val="204"/>
    </font>
    <font>
      <sz val="9"/>
      <name val="Courier New Cyr"/>
      <family val="3"/>
      <charset val="204"/>
    </font>
    <font>
      <sz val="11"/>
      <name val="Courier New Cyr"/>
      <family val="3"/>
      <charset val="204"/>
    </font>
    <font>
      <sz val="12"/>
      <name val="Arial Cyr"/>
      <charset val="204"/>
    </font>
    <font>
      <sz val="8"/>
      <color indexed="81"/>
      <name val="Tahoma"/>
      <family val="2"/>
      <charset val="204"/>
    </font>
    <font>
      <b/>
      <sz val="12"/>
      <name val="Times New Roman"/>
      <family val="1"/>
      <charset val="204"/>
    </font>
    <font>
      <sz val="10"/>
      <name val="Arial Cyr"/>
      <charset val="204"/>
    </font>
    <font>
      <sz val="10"/>
      <name val="Times New Roman"/>
      <family val="1"/>
      <charset val="204"/>
    </font>
    <font>
      <sz val="14"/>
      <name val="Arial Cyr"/>
      <charset val="204"/>
    </font>
    <font>
      <b/>
      <sz val="10"/>
      <name val="Times New Roman"/>
      <family val="1"/>
      <charset val="204"/>
    </font>
    <font>
      <b/>
      <sz val="12"/>
      <name val="Courier New"/>
      <family val="3"/>
      <charset val="204"/>
    </font>
    <font>
      <b/>
      <sz val="11"/>
      <name val="Courier New"/>
      <family val="3"/>
      <charset val="204"/>
    </font>
    <font>
      <sz val="12"/>
      <name val="Courier New"/>
      <family val="3"/>
      <charset val="204"/>
    </font>
    <font>
      <b/>
      <u/>
      <sz val="11"/>
      <name val="Courier New"/>
      <family val="3"/>
      <charset val="204"/>
    </font>
    <font>
      <b/>
      <sz val="14"/>
      <name val="Courier New"/>
      <family val="3"/>
      <charset val="204"/>
    </font>
    <font>
      <sz val="11"/>
      <name val="Courier New"/>
      <family val="3"/>
      <charset val="204"/>
    </font>
    <font>
      <sz val="10"/>
      <name val="Courier New"/>
      <family val="3"/>
      <charset val="204"/>
    </font>
    <font>
      <b/>
      <sz val="10"/>
      <name val="Courier New"/>
      <family val="3"/>
      <charset val="204"/>
    </font>
    <font>
      <u/>
      <sz val="12"/>
      <name val="Courier New"/>
      <family val="3"/>
      <charset val="204"/>
    </font>
    <font>
      <b/>
      <i/>
      <sz val="10"/>
      <name val="Courier New"/>
      <family val="3"/>
      <charset val="204"/>
    </font>
    <font>
      <b/>
      <sz val="10.5"/>
      <name val="Courier New"/>
      <family val="3"/>
      <charset val="204"/>
    </font>
    <font>
      <sz val="10.5"/>
      <name val="Courier New"/>
      <family val="3"/>
      <charset val="204"/>
    </font>
    <font>
      <sz val="10.5"/>
      <name val="Times New Roman"/>
      <family val="1"/>
      <charset val="204"/>
    </font>
    <font>
      <sz val="10.5"/>
      <name val="Arial Cyr"/>
      <charset val="204"/>
    </font>
    <font>
      <b/>
      <sz val="10.5"/>
      <name val="Times New Roman"/>
      <family val="1"/>
      <charset val="204"/>
    </font>
    <font>
      <b/>
      <sz val="13"/>
      <name val="Courier New"/>
      <family val="3"/>
      <charset val="204"/>
    </font>
    <font>
      <b/>
      <sz val="14"/>
      <name val="Times New Roman"/>
      <family val="1"/>
      <charset val="204"/>
    </font>
    <font>
      <u/>
      <sz val="12"/>
      <name val="Times New Roman"/>
      <family val="1"/>
      <charset val="204"/>
    </font>
    <font>
      <sz val="9"/>
      <name val="Arial"/>
      <family val="2"/>
      <charset val="204"/>
    </font>
    <font>
      <i/>
      <sz val="9"/>
      <name val="Arial"/>
      <family val="2"/>
      <charset val="204"/>
    </font>
    <font>
      <sz val="8"/>
      <name val="Arial"/>
      <family val="2"/>
      <charset val="204"/>
    </font>
    <font>
      <b/>
      <i/>
      <sz val="10"/>
      <name val="Times New Roman"/>
      <family val="1"/>
      <charset val="204"/>
    </font>
    <font>
      <sz val="11"/>
      <name val="Calibri"/>
      <family val="2"/>
      <charset val="204"/>
      <scheme val="minor"/>
    </font>
    <font>
      <b/>
      <sz val="11"/>
      <name val="Calibri"/>
      <family val="2"/>
      <charset val="204"/>
      <scheme val="minor"/>
    </font>
    <font>
      <sz val="11"/>
      <color rgb="FFFF0000"/>
      <name val="Courier New Cyr"/>
      <charset val="204"/>
    </font>
    <font>
      <b/>
      <sz val="12"/>
      <name val="Calibri"/>
      <family val="2"/>
      <charset val="204"/>
      <scheme val="minor"/>
    </font>
    <font>
      <sz val="12"/>
      <name val="Calibri"/>
      <family val="2"/>
      <charset val="204"/>
      <scheme val="minor"/>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9"/>
        <bgColor indexed="64"/>
      </patternFill>
    </fill>
    <fill>
      <patternFill patternType="solid">
        <fgColor indexed="45"/>
        <bgColor indexed="64"/>
      </patternFill>
    </fill>
    <fill>
      <patternFill patternType="solid">
        <fgColor rgb="FFBDFFF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4">
    <xf numFmtId="0" fontId="0" fillId="0" borderId="0"/>
    <xf numFmtId="165" fontId="14" fillId="0" borderId="0" applyFont="0" applyFill="0" applyBorder="0" applyAlignment="0" applyProtection="0"/>
    <xf numFmtId="0" fontId="16" fillId="0" borderId="0">
      <alignment horizontal="center" vertical="center"/>
    </xf>
    <xf numFmtId="0" fontId="5" fillId="0" borderId="0"/>
  </cellStyleXfs>
  <cellXfs count="258">
    <xf numFmtId="0" fontId="0" fillId="0" borderId="0" xfId="0"/>
    <xf numFmtId="0" fontId="2" fillId="0" borderId="0" xfId="0" applyFont="1" applyBorder="1" applyAlignment="1"/>
    <xf numFmtId="0" fontId="3" fillId="0" borderId="0" xfId="0" applyFont="1" applyBorder="1" applyAlignment="1"/>
    <xf numFmtId="0" fontId="3" fillId="0" borderId="0" xfId="0" applyFont="1" applyBorder="1" applyAlignment="1">
      <alignment vertical="top" wrapText="1"/>
    </xf>
    <xf numFmtId="0" fontId="4" fillId="0" borderId="0" xfId="0" applyFont="1" applyBorder="1"/>
    <xf numFmtId="0" fontId="0" fillId="0" borderId="0" xfId="0" applyAlignment="1">
      <alignment horizontal="left"/>
    </xf>
    <xf numFmtId="0" fontId="0" fillId="0" borderId="0" xfId="0" applyBorder="1"/>
    <xf numFmtId="0" fontId="6" fillId="0" borderId="0" xfId="0" applyFont="1"/>
    <xf numFmtId="0" fontId="0" fillId="0" borderId="0" xfId="0" applyAlignment="1">
      <alignment vertical="center"/>
    </xf>
    <xf numFmtId="0" fontId="6" fillId="0" borderId="0" xfId="0" applyFont="1" applyAlignment="1">
      <alignment vertical="center"/>
    </xf>
    <xf numFmtId="166" fontId="6" fillId="0" borderId="0" xfId="0" applyNumberFormat="1" applyFont="1" applyAlignment="1">
      <alignment vertical="center"/>
    </xf>
    <xf numFmtId="166" fontId="0" fillId="0" borderId="0" xfId="0" applyNumberFormat="1" applyAlignment="1">
      <alignment vertical="center"/>
    </xf>
    <xf numFmtId="0" fontId="8" fillId="0" borderId="1" xfId="0" applyFont="1" applyBorder="1" applyAlignment="1"/>
    <xf numFmtId="0" fontId="8" fillId="0" borderId="1" xfId="0" applyFont="1" applyFill="1" applyBorder="1" applyAlignment="1">
      <alignment horizontal="right" vertical="center"/>
    </xf>
    <xf numFmtId="0" fontId="8" fillId="0" borderId="2" xfId="0" applyFont="1" applyBorder="1" applyAlignment="1"/>
    <xf numFmtId="0" fontId="6" fillId="0" borderId="3" xfId="0" applyFont="1" applyBorder="1" applyAlignment="1"/>
    <xf numFmtId="0" fontId="7" fillId="2" borderId="4" xfId="0" applyFont="1" applyFill="1" applyBorder="1" applyAlignment="1">
      <alignment horizontal="left" vertical="center"/>
    </xf>
    <xf numFmtId="0" fontId="8" fillId="0" borderId="5" xfId="0" applyFont="1" applyBorder="1" applyAlignment="1"/>
    <xf numFmtId="2" fontId="8" fillId="0" borderId="1" xfId="0" applyNumberFormat="1" applyFont="1" applyBorder="1" applyAlignment="1"/>
    <xf numFmtId="0" fontId="8" fillId="0" borderId="7" xfId="0" applyFont="1" applyBorder="1"/>
    <xf numFmtId="0" fontId="6" fillId="0" borderId="1" xfId="0" applyFont="1" applyBorder="1" applyAlignment="1">
      <alignment vertical="center"/>
    </xf>
    <xf numFmtId="0" fontId="10" fillId="0" borderId="6" xfId="0" applyFont="1" applyBorder="1"/>
    <xf numFmtId="0" fontId="8" fillId="0" borderId="1" xfId="0" applyFont="1" applyBorder="1"/>
    <xf numFmtId="167" fontId="8" fillId="4" borderId="1" xfId="0" applyNumberFormat="1" applyFont="1" applyFill="1" applyBorder="1" applyAlignment="1">
      <alignment horizontal="right" vertical="center"/>
    </xf>
    <xf numFmtId="0" fontId="9" fillId="0" borderId="1" xfId="0" applyFont="1" applyBorder="1" applyAlignment="1">
      <alignment vertical="center"/>
    </xf>
    <xf numFmtId="0" fontId="0" fillId="0" borderId="8" xfId="0" applyBorder="1" applyAlignment="1">
      <alignment vertical="center"/>
    </xf>
    <xf numFmtId="0" fontId="8" fillId="0" borderId="6" xfId="0" applyFont="1" applyBorder="1"/>
    <xf numFmtId="0" fontId="8" fillId="0" borderId="11" xfId="0" applyFont="1" applyBorder="1"/>
    <xf numFmtId="0" fontId="6" fillId="0" borderId="1" xfId="0" applyFont="1" applyBorder="1"/>
    <xf numFmtId="0" fontId="6" fillId="0" borderId="13" xfId="0" applyFont="1" applyBorder="1"/>
    <xf numFmtId="0" fontId="6" fillId="0" borderId="3" xfId="0" applyFont="1" applyBorder="1"/>
    <xf numFmtId="0" fontId="10" fillId="0" borderId="12" xfId="0" applyFont="1" applyBorder="1"/>
    <xf numFmtId="0" fontId="0" fillId="0" borderId="1" xfId="0" applyBorder="1"/>
    <xf numFmtId="164" fontId="7" fillId="5" borderId="14" xfId="0" applyNumberFormat="1" applyFont="1" applyFill="1" applyBorder="1"/>
    <xf numFmtId="0" fontId="8" fillId="0" borderId="12" xfId="0" applyFont="1" applyFill="1" applyBorder="1"/>
    <xf numFmtId="2" fontId="8" fillId="0" borderId="1" xfId="0" applyNumberFormat="1" applyFont="1" applyBorder="1"/>
    <xf numFmtId="0" fontId="0" fillId="0" borderId="2" xfId="0" applyBorder="1" applyAlignment="1"/>
    <xf numFmtId="0" fontId="0" fillId="0" borderId="15" xfId="0" applyBorder="1" applyAlignment="1"/>
    <xf numFmtId="0" fontId="11" fillId="0" borderId="0" xfId="0" applyFont="1"/>
    <xf numFmtId="0" fontId="14" fillId="0" borderId="0" xfId="0" applyFont="1" applyBorder="1"/>
    <xf numFmtId="0" fontId="8" fillId="0" borderId="20" xfId="0" applyFont="1" applyBorder="1" applyAlignment="1"/>
    <xf numFmtId="0" fontId="6" fillId="0" borderId="21" xfId="0" applyFont="1" applyBorder="1" applyAlignment="1"/>
    <xf numFmtId="0" fontId="8" fillId="0" borderId="10" xfId="0" applyFont="1" applyBorder="1" applyAlignment="1"/>
    <xf numFmtId="0" fontId="7" fillId="0" borderId="6" xfId="0" applyFont="1" applyBorder="1" applyAlignment="1"/>
    <xf numFmtId="0" fontId="8" fillId="0" borderId="11" xfId="0" applyFont="1" applyBorder="1" applyAlignment="1"/>
    <xf numFmtId="0" fontId="8" fillId="0" borderId="11" xfId="0" applyFont="1" applyFill="1" applyBorder="1" applyAlignment="1">
      <alignment horizontal="right" vertical="center"/>
    </xf>
    <xf numFmtId="0" fontId="6" fillId="0" borderId="11" xfId="0" applyFont="1" applyBorder="1" applyAlignment="1"/>
    <xf numFmtId="0" fontId="6" fillId="3" borderId="19" xfId="0" applyFont="1" applyFill="1" applyBorder="1" applyAlignment="1">
      <alignment horizontal="center" vertical="center"/>
    </xf>
    <xf numFmtId="0" fontId="6" fillId="0" borderId="16" xfId="0" applyFont="1" applyBorder="1"/>
    <xf numFmtId="0" fontId="6" fillId="0" borderId="24" xfId="0" applyFont="1" applyFill="1" applyBorder="1" applyAlignment="1">
      <alignment horizontal="center" vertical="center"/>
    </xf>
    <xf numFmtId="0" fontId="6" fillId="0" borderId="27" xfId="0" applyFont="1" applyBorder="1"/>
    <xf numFmtId="0" fontId="6" fillId="0" borderId="20" xfId="0" applyFont="1" applyBorder="1" applyAlignment="1">
      <alignment horizontal="left" vertical="center" wrapText="1"/>
    </xf>
    <xf numFmtId="0" fontId="15" fillId="0" borderId="0" xfId="0" applyFont="1" applyFill="1"/>
    <xf numFmtId="169" fontId="0" fillId="0" borderId="0" xfId="0" applyNumberFormat="1"/>
    <xf numFmtId="165" fontId="0" fillId="0" borderId="0" xfId="0" applyNumberFormat="1"/>
    <xf numFmtId="1" fontId="0" fillId="0" borderId="0" xfId="0" applyNumberFormat="1"/>
    <xf numFmtId="2" fontId="15" fillId="0" borderId="0" xfId="0" applyNumberFormat="1" applyFont="1" applyFill="1"/>
    <xf numFmtId="0" fontId="1" fillId="0" borderId="0" xfId="0" applyFont="1" applyFill="1" applyBorder="1"/>
    <xf numFmtId="0" fontId="15" fillId="0" borderId="0" xfId="0" applyFont="1" applyFill="1" applyBorder="1"/>
    <xf numFmtId="2" fontId="15" fillId="0" borderId="0" xfId="0" applyNumberFormat="1" applyFont="1" applyFill="1" applyBorder="1"/>
    <xf numFmtId="0" fontId="17" fillId="0" borderId="0" xfId="2" applyFont="1" applyFill="1" applyBorder="1" applyAlignment="1">
      <alignment horizontal="center" vertical="center"/>
    </xf>
    <xf numFmtId="2" fontId="17" fillId="0" borderId="0" xfId="0" applyNumberFormat="1" applyFont="1" applyFill="1" applyBorder="1" applyAlignment="1">
      <alignment horizontal="center"/>
    </xf>
    <xf numFmtId="2" fontId="15" fillId="0" borderId="0" xfId="0" applyNumberFormat="1" applyFont="1" applyFill="1" applyBorder="1" applyAlignment="1"/>
    <xf numFmtId="0" fontId="14" fillId="0" borderId="0" xfId="0" applyFont="1" applyBorder="1" applyAlignment="1">
      <alignment horizontal="right"/>
    </xf>
    <xf numFmtId="0" fontId="15" fillId="0" borderId="0" xfId="0" applyFont="1" applyFill="1" applyBorder="1" applyAlignment="1">
      <alignment horizontal="right"/>
    </xf>
    <xf numFmtId="2" fontId="0" fillId="0" borderId="0" xfId="0" applyNumberFormat="1" applyBorder="1"/>
    <xf numFmtId="0" fontId="0" fillId="0" borderId="0" xfId="0" applyBorder="1" applyAlignment="1">
      <alignment horizontal="left"/>
    </xf>
    <xf numFmtId="168" fontId="8" fillId="4" borderId="1" xfId="0" applyNumberFormat="1" applyFont="1" applyFill="1" applyBorder="1" applyAlignment="1">
      <alignment horizontal="right" vertical="center"/>
    </xf>
    <xf numFmtId="0" fontId="0" fillId="0" borderId="0" xfId="0" applyAlignment="1"/>
    <xf numFmtId="0" fontId="18" fillId="0" borderId="0" xfId="0" applyFont="1" applyFill="1" applyAlignment="1">
      <alignment vertical="center"/>
    </xf>
    <xf numFmtId="0" fontId="19" fillId="0" borderId="0" xfId="0" applyFont="1" applyBorder="1"/>
    <xf numFmtId="0" fontId="19" fillId="0" borderId="0" xfId="0" applyFont="1" applyBorder="1" applyAlignment="1">
      <alignment horizontal="center"/>
    </xf>
    <xf numFmtId="0" fontId="23" fillId="0" borderId="0" xfId="0" applyFont="1" applyBorder="1" applyAlignment="1">
      <alignment horizontal="left"/>
    </xf>
    <xf numFmtId="0" fontId="24" fillId="0" borderId="0" xfId="0" applyFont="1"/>
    <xf numFmtId="0" fontId="23" fillId="0" borderId="0" xfId="0" applyFont="1" applyBorder="1"/>
    <xf numFmtId="0" fontId="19" fillId="0" borderId="17" xfId="0" applyFont="1" applyBorder="1"/>
    <xf numFmtId="0" fontId="19" fillId="0" borderId="11" xfId="0" applyFont="1" applyBorder="1"/>
    <xf numFmtId="0" fontId="19" fillId="0" borderId="18" xfId="0" applyFont="1" applyBorder="1" applyAlignment="1">
      <alignment horizontal="center"/>
    </xf>
    <xf numFmtId="0" fontId="19" fillId="0" borderId="17" xfId="0" applyFont="1" applyBorder="1" applyAlignment="1">
      <alignment horizontal="center"/>
    </xf>
    <xf numFmtId="0" fontId="21" fillId="0" borderId="0" xfId="0" applyFont="1" applyBorder="1" applyAlignment="1">
      <alignment horizontal="centerContinuous"/>
    </xf>
    <xf numFmtId="0" fontId="19" fillId="0" borderId="30" xfId="0" applyFont="1" applyBorder="1"/>
    <xf numFmtId="0" fontId="19" fillId="0" borderId="0" xfId="0" applyFont="1" applyBorder="1" applyAlignment="1">
      <alignment horizontal="left"/>
    </xf>
    <xf numFmtId="0" fontId="19" fillId="0" borderId="17" xfId="0" applyFont="1" applyBorder="1" applyAlignment="1">
      <alignment horizontal="center" vertical="center"/>
    </xf>
    <xf numFmtId="0" fontId="19" fillId="0" borderId="0" xfId="0" applyFont="1" applyBorder="1" applyAlignment="1">
      <alignment horizontal="left" vertical="center" wrapText="1"/>
    </xf>
    <xf numFmtId="0" fontId="19" fillId="0" borderId="30" xfId="0" applyFont="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Border="1" applyAlignment="1">
      <alignment horizontal="center" vertical="center"/>
    </xf>
    <xf numFmtId="0" fontId="19" fillId="0" borderId="17" xfId="0" applyFont="1" applyBorder="1" applyAlignment="1">
      <alignment horizontal="left"/>
    </xf>
    <xf numFmtId="10" fontId="19" fillId="0" borderId="30" xfId="0" applyNumberFormat="1" applyFont="1" applyBorder="1"/>
    <xf numFmtId="10" fontId="19" fillId="0" borderId="0" xfId="0" applyNumberFormat="1" applyFont="1" applyBorder="1" applyAlignment="1">
      <alignment horizontal="left"/>
    </xf>
    <xf numFmtId="10" fontId="19" fillId="0" borderId="0" xfId="0" applyNumberFormat="1" applyFont="1" applyBorder="1"/>
    <xf numFmtId="0" fontId="21" fillId="0" borderId="17" xfId="0" applyFont="1" applyBorder="1" applyAlignment="1">
      <alignment horizontal="centerContinuous"/>
    </xf>
    <xf numFmtId="9" fontId="19" fillId="0" borderId="0" xfId="0" applyNumberFormat="1" applyFont="1" applyBorder="1"/>
    <xf numFmtId="9" fontId="19" fillId="0" borderId="30" xfId="0" applyNumberFormat="1" applyFont="1" applyBorder="1"/>
    <xf numFmtId="9" fontId="19" fillId="0" borderId="0" xfId="0" applyNumberFormat="1" applyFont="1" applyBorder="1" applyAlignment="1">
      <alignment horizontal="left"/>
    </xf>
    <xf numFmtId="0" fontId="19" fillId="0" borderId="31" xfId="0" applyFont="1" applyBorder="1"/>
    <xf numFmtId="0" fontId="19" fillId="0" borderId="10" xfId="0" applyFont="1" applyBorder="1" applyAlignment="1">
      <alignment horizontal="left"/>
    </xf>
    <xf numFmtId="0" fontId="19" fillId="0" borderId="10" xfId="0" applyFont="1" applyBorder="1"/>
    <xf numFmtId="0" fontId="18" fillId="0" borderId="0" xfId="0" applyFont="1" applyBorder="1" applyAlignment="1"/>
    <xf numFmtId="0" fontId="20" fillId="0" borderId="0" xfId="0" applyFont="1" applyBorder="1"/>
    <xf numFmtId="0" fontId="20" fillId="0" borderId="0" xfId="0" applyFont="1" applyBorder="1" applyAlignment="1">
      <alignment horizontal="left"/>
    </xf>
    <xf numFmtId="0" fontId="24" fillId="0" borderId="0" xfId="0" applyFont="1" applyAlignment="1">
      <alignment horizontal="left"/>
    </xf>
    <xf numFmtId="0" fontId="24" fillId="0" borderId="0" xfId="0" applyFont="1" applyBorder="1"/>
    <xf numFmtId="0" fontId="26" fillId="0" borderId="0" xfId="0" applyFont="1" applyBorder="1"/>
    <xf numFmtId="0" fontId="24" fillId="0" borderId="0" xfId="0" applyFont="1" applyBorder="1" applyAlignment="1">
      <alignment horizontal="left"/>
    </xf>
    <xf numFmtId="49" fontId="20" fillId="0" borderId="0" xfId="0" applyNumberFormat="1" applyFont="1" applyBorder="1" applyAlignment="1">
      <alignment horizontal="center"/>
    </xf>
    <xf numFmtId="169" fontId="19" fillId="0" borderId="17" xfId="0" applyNumberFormat="1" applyFont="1" applyBorder="1"/>
    <xf numFmtId="0" fontId="25" fillId="0" borderId="0" xfId="0" applyFont="1" applyBorder="1"/>
    <xf numFmtId="170" fontId="19" fillId="0" borderId="17" xfId="1" applyNumberFormat="1" applyFont="1" applyBorder="1" applyAlignment="1">
      <alignment horizontal="right" vertical="center" wrapText="1" shrinkToFit="1"/>
    </xf>
    <xf numFmtId="170" fontId="19" fillId="0" borderId="17" xfId="0" applyNumberFormat="1" applyFont="1" applyBorder="1" applyAlignment="1">
      <alignment horizontal="right" vertical="center" wrapText="1" shrinkToFit="1"/>
    </xf>
    <xf numFmtId="10" fontId="19" fillId="0" borderId="0" xfId="0" applyNumberFormat="1" applyFont="1" applyBorder="1" applyAlignment="1">
      <alignment horizontal="right" vertical="center"/>
    </xf>
    <xf numFmtId="0" fontId="19" fillId="0" borderId="0" xfId="0" applyFont="1" applyBorder="1" applyAlignment="1">
      <alignment horizontal="right" vertical="center"/>
    </xf>
    <xf numFmtId="0" fontId="19" fillId="0" borderId="11" xfId="0" applyFont="1" applyBorder="1" applyAlignment="1">
      <alignment horizontal="center" vertical="center"/>
    </xf>
    <xf numFmtId="170" fontId="19" fillId="0" borderId="11" xfId="0" applyNumberFormat="1" applyFont="1" applyBorder="1" applyAlignment="1">
      <alignment horizontal="right" vertical="center" wrapText="1" shrinkToFit="1"/>
    </xf>
    <xf numFmtId="169" fontId="19" fillId="0" borderId="0" xfId="0" applyNumberFormat="1" applyFont="1" applyBorder="1"/>
    <xf numFmtId="0" fontId="18" fillId="0" borderId="0" xfId="0" applyFont="1" applyBorder="1"/>
    <xf numFmtId="0" fontId="27" fillId="0" borderId="0" xfId="0" applyFont="1" applyBorder="1" applyAlignment="1">
      <alignment horizontal="center"/>
    </xf>
    <xf numFmtId="0" fontId="27" fillId="0" borderId="0" xfId="0" applyFont="1" applyBorder="1"/>
    <xf numFmtId="0" fontId="28" fillId="0" borderId="0" xfId="0" applyFont="1" applyFill="1" applyAlignment="1">
      <alignment vertical="center"/>
    </xf>
    <xf numFmtId="0" fontId="29" fillId="0" borderId="0" xfId="0" applyFont="1" applyFill="1"/>
    <xf numFmtId="0" fontId="29" fillId="0" borderId="0" xfId="0" applyFont="1" applyFill="1" applyBorder="1"/>
    <xf numFmtId="0" fontId="29" fillId="0" borderId="0" xfId="0" applyFont="1" applyFill="1" applyBorder="1" applyAlignment="1">
      <alignment horizontal="left"/>
    </xf>
    <xf numFmtId="169" fontId="29" fillId="0" borderId="0" xfId="0" applyNumberFormat="1" applyFont="1" applyFill="1" applyBorder="1"/>
    <xf numFmtId="0" fontId="30" fillId="0" borderId="0" xfId="0" applyFont="1" applyFill="1"/>
    <xf numFmtId="49" fontId="28" fillId="0" borderId="0" xfId="0" applyNumberFormat="1" applyFont="1" applyFill="1" applyAlignment="1">
      <alignment vertical="center"/>
    </xf>
    <xf numFmtId="0" fontId="28" fillId="0" borderId="0" xfId="0" applyFont="1" applyFill="1" applyBorder="1"/>
    <xf numFmtId="0" fontId="28" fillId="0" borderId="0" xfId="0" applyFont="1" applyBorder="1" applyAlignment="1">
      <alignment horizontal="left"/>
    </xf>
    <xf numFmtId="0" fontId="28" fillId="0" borderId="0" xfId="0" applyFont="1" applyBorder="1"/>
    <xf numFmtId="0" fontId="29" fillId="0" borderId="0" xfId="0" applyFont="1" applyBorder="1"/>
    <xf numFmtId="0" fontId="28" fillId="0" borderId="0" xfId="0" applyFont="1" applyFill="1" applyBorder="1" applyAlignment="1">
      <alignment horizontal="left"/>
    </xf>
    <xf numFmtId="0" fontId="13" fillId="0" borderId="0" xfId="0" applyFont="1" applyFill="1" applyBorder="1"/>
    <xf numFmtId="0" fontId="13" fillId="0" borderId="0" xfId="0" applyFont="1" applyFill="1" applyBorder="1" applyAlignment="1">
      <alignment horizontal="left"/>
    </xf>
    <xf numFmtId="0" fontId="28" fillId="0" borderId="0" xfId="0" applyFont="1"/>
    <xf numFmtId="0" fontId="28" fillId="0" borderId="0" xfId="0" applyFont="1" applyAlignment="1">
      <alignment horizontal="left"/>
    </xf>
    <xf numFmtId="0" fontId="29" fillId="0" borderId="0" xfId="0" applyFont="1"/>
    <xf numFmtId="0" fontId="31" fillId="0" borderId="0" xfId="0" applyFont="1"/>
    <xf numFmtId="49" fontId="28" fillId="0" borderId="0" xfId="0" applyNumberFormat="1" applyFont="1" applyFill="1" applyAlignment="1">
      <alignment horizontal="left" vertical="center"/>
    </xf>
    <xf numFmtId="0" fontId="28" fillId="0" borderId="0" xfId="2" applyFont="1" applyFill="1" applyBorder="1" applyAlignment="1">
      <alignment horizontal="center" vertical="center"/>
    </xf>
    <xf numFmtId="9" fontId="28" fillId="0" borderId="0" xfId="2" applyNumberFormat="1" applyFont="1" applyFill="1" applyBorder="1" applyAlignment="1">
      <alignment horizontal="center" vertical="center"/>
    </xf>
    <xf numFmtId="0" fontId="32" fillId="0" borderId="0" xfId="2" applyFont="1" applyFill="1" applyBorder="1" applyAlignment="1">
      <alignment horizontal="center" vertical="center"/>
    </xf>
    <xf numFmtId="0" fontId="9" fillId="0" borderId="23" xfId="0" applyFont="1" applyBorder="1" applyAlignment="1">
      <alignment horizontal="center" vertical="center"/>
    </xf>
    <xf numFmtId="0" fontId="19" fillId="0" borderId="11" xfId="0" applyFont="1" applyBorder="1" applyAlignment="1">
      <alignment horizontal="center" wrapText="1"/>
    </xf>
    <xf numFmtId="0" fontId="19" fillId="0" borderId="0" xfId="0" applyFont="1" applyBorder="1" applyAlignment="1">
      <alignment horizontal="left" vertical="center" wrapText="1"/>
    </xf>
    <xf numFmtId="0" fontId="19" fillId="0" borderId="17" xfId="0" applyFont="1" applyBorder="1" applyAlignment="1">
      <alignment horizontal="center" vertical="center"/>
    </xf>
    <xf numFmtId="0" fontId="19" fillId="0" borderId="30" xfId="0" applyFont="1" applyBorder="1" applyAlignment="1">
      <alignment horizontal="center" vertical="center"/>
    </xf>
    <xf numFmtId="2" fontId="8" fillId="4" borderId="1" xfId="0" applyNumberFormat="1" applyFont="1" applyFill="1" applyBorder="1" applyAlignment="1">
      <alignment horizontal="right" vertical="center"/>
    </xf>
    <xf numFmtId="1" fontId="8" fillId="3" borderId="1" xfId="0" applyNumberFormat="1" applyFont="1" applyFill="1" applyBorder="1" applyAlignment="1"/>
    <xf numFmtId="0" fontId="0" fillId="0" borderId="0" xfId="0" applyBorder="1" applyAlignment="1">
      <alignment horizontal="center" vertical="center"/>
    </xf>
    <xf numFmtId="0" fontId="19" fillId="0" borderId="0" xfId="0" applyFont="1" applyBorder="1" applyAlignment="1">
      <alignment horizontal="left" vertical="center" wrapText="1"/>
    </xf>
    <xf numFmtId="0" fontId="19" fillId="0" borderId="17" xfId="0" applyFont="1" applyBorder="1" applyAlignment="1">
      <alignment horizontal="center" vertical="center"/>
    </xf>
    <xf numFmtId="0" fontId="19" fillId="0" borderId="30" xfId="0" applyFont="1" applyBorder="1" applyAlignment="1">
      <alignment horizontal="center" vertical="center"/>
    </xf>
    <xf numFmtId="0" fontId="7" fillId="0" borderId="0" xfId="0" applyFont="1" applyFill="1" applyBorder="1"/>
    <xf numFmtId="166" fontId="7" fillId="5" borderId="25" xfId="0" applyNumberFormat="1" applyFont="1" applyFill="1" applyBorder="1"/>
    <xf numFmtId="0" fontId="6" fillId="5" borderId="24" xfId="0" applyFont="1" applyFill="1" applyBorder="1"/>
    <xf numFmtId="0" fontId="6" fillId="5" borderId="23" xfId="0" applyFont="1" applyFill="1" applyBorder="1"/>
    <xf numFmtId="0" fontId="7" fillId="5" borderId="22" xfId="0" applyFont="1" applyFill="1" applyBorder="1"/>
    <xf numFmtId="166" fontId="7" fillId="5" borderId="8" xfId="0" applyNumberFormat="1" applyFont="1" applyFill="1" applyBorder="1"/>
    <xf numFmtId="9" fontId="6" fillId="3" borderId="18" xfId="0" applyNumberFormat="1" applyFont="1" applyFill="1" applyBorder="1" applyAlignment="1">
      <alignment horizontal="center" vertical="center" wrapText="1"/>
    </xf>
    <xf numFmtId="0" fontId="6" fillId="0" borderId="21" xfId="0" applyFont="1" applyBorder="1" applyAlignment="1">
      <alignment horizontal="left" vertical="center" wrapText="1"/>
    </xf>
    <xf numFmtId="166" fontId="7" fillId="5" borderId="13" xfId="0" applyNumberFormat="1" applyFont="1" applyFill="1" applyBorder="1" applyAlignment="1">
      <alignment vertical="center"/>
    </xf>
    <xf numFmtId="0" fontId="6" fillId="0" borderId="2" xfId="0" applyFont="1" applyBorder="1" applyAlignment="1">
      <alignment horizontal="left" vertical="center" wrapText="1"/>
    </xf>
    <xf numFmtId="0" fontId="7" fillId="0" borderId="5" xfId="0" applyFont="1" applyBorder="1" applyAlignment="1">
      <alignment horizontal="left" vertical="center" wrapText="1"/>
    </xf>
    <xf numFmtId="166" fontId="7" fillId="5" borderId="13" xfId="0" applyNumberFormat="1" applyFont="1" applyFill="1" applyBorder="1" applyAlignment="1">
      <alignment horizontal="right" vertical="center"/>
    </xf>
    <xf numFmtId="0" fontId="6" fillId="3" borderId="1" xfId="0" applyFont="1" applyFill="1" applyBorder="1" applyAlignment="1">
      <alignment horizontal="center" vertical="center" wrapText="1"/>
    </xf>
    <xf numFmtId="2" fontId="0" fillId="0" borderId="8" xfId="0" applyNumberFormat="1" applyBorder="1" applyAlignment="1">
      <alignment vertical="center"/>
    </xf>
    <xf numFmtId="1" fontId="8" fillId="0" borderId="1" xfId="0" applyNumberFormat="1" applyFont="1" applyFill="1" applyBorder="1"/>
    <xf numFmtId="1" fontId="8" fillId="3" borderId="1" xfId="0" applyNumberFormat="1" applyFont="1" applyFill="1" applyBorder="1"/>
    <xf numFmtId="2" fontId="8" fillId="0" borderId="7" xfId="0" applyNumberFormat="1" applyFont="1" applyBorder="1"/>
    <xf numFmtId="0" fontId="8" fillId="0" borderId="12" xfId="0" applyFont="1" applyBorder="1"/>
    <xf numFmtId="0" fontId="7" fillId="2" borderId="4" xfId="0" applyFont="1" applyFill="1" applyBorder="1" applyAlignment="1">
      <alignment horizontal="center" vertical="center"/>
    </xf>
    <xf numFmtId="0" fontId="9" fillId="0" borderId="19" xfId="0" applyFont="1" applyBorder="1" applyAlignment="1">
      <alignment horizontal="center" vertical="center"/>
    </xf>
    <xf numFmtId="166" fontId="7" fillId="5" borderId="8" xfId="0" applyNumberFormat="1" applyFont="1" applyFill="1" applyBorder="1" applyAlignment="1"/>
    <xf numFmtId="167" fontId="8" fillId="3" borderId="1" xfId="0" applyNumberFormat="1" applyFont="1" applyFill="1" applyBorder="1" applyAlignment="1"/>
    <xf numFmtId="172" fontId="8" fillId="0" borderId="1" xfId="0" applyNumberFormat="1" applyFont="1" applyBorder="1" applyAlignment="1"/>
    <xf numFmtId="0" fontId="6" fillId="0" borderId="1" xfId="0" applyFont="1" applyBorder="1" applyAlignment="1"/>
    <xf numFmtId="0" fontId="6" fillId="0" borderId="9" xfId="0" applyFont="1" applyBorder="1" applyAlignment="1"/>
    <xf numFmtId="0" fontId="6" fillId="0" borderId="25" xfId="0" applyFont="1" applyFill="1" applyBorder="1" applyAlignment="1"/>
    <xf numFmtId="0" fontId="8" fillId="0" borderId="20" xfId="0" applyFont="1" applyBorder="1" applyAlignment="1">
      <alignment horizontal="left"/>
    </xf>
    <xf numFmtId="0" fontId="10" fillId="0" borderId="6" xfId="0" applyFont="1" applyBorder="1" applyAlignment="1">
      <alignment horizontal="left"/>
    </xf>
    <xf numFmtId="0" fontId="8" fillId="0" borderId="5" xfId="0" applyFont="1" applyBorder="1" applyAlignment="1">
      <alignment horizontal="left"/>
    </xf>
    <xf numFmtId="0" fontId="19" fillId="0" borderId="0" xfId="0" applyFont="1" applyBorder="1" applyAlignment="1">
      <alignment vertical="center" wrapText="1"/>
    </xf>
    <xf numFmtId="0" fontId="0" fillId="0" borderId="0" xfId="0" applyAlignment="1">
      <alignment horizontal="right"/>
    </xf>
    <xf numFmtId="0" fontId="19" fillId="0" borderId="30" xfId="0" applyFont="1" applyBorder="1" applyAlignment="1">
      <alignment horizontal="center" vertical="center"/>
    </xf>
    <xf numFmtId="0" fontId="35" fillId="0" borderId="0" xfId="0" applyFont="1"/>
    <xf numFmtId="2" fontId="8" fillId="2" borderId="19" xfId="0" applyNumberFormat="1" applyFont="1" applyFill="1" applyBorder="1" applyAlignment="1">
      <alignment horizontal="center" vertical="center"/>
    </xf>
    <xf numFmtId="0" fontId="19" fillId="0" borderId="0" xfId="0" applyFont="1" applyBorder="1" applyAlignment="1">
      <alignment horizontal="left" vertical="center" wrapText="1"/>
    </xf>
    <xf numFmtId="0" fontId="3" fillId="0" borderId="0" xfId="0" applyFont="1" applyBorder="1" applyAlignment="1">
      <alignment horizontal="left" vertical="top" wrapText="1"/>
    </xf>
    <xf numFmtId="0" fontId="0" fillId="0" borderId="0" xfId="0" applyAlignment="1"/>
    <xf numFmtId="0" fontId="1" fillId="0" borderId="0" xfId="0" applyFont="1" applyAlignment="1"/>
    <xf numFmtId="171" fontId="8" fillId="3" borderId="1" xfId="0" applyNumberFormat="1" applyFont="1" applyFill="1" applyBorder="1"/>
    <xf numFmtId="171" fontId="8" fillId="3" borderId="1" xfId="0" applyNumberFormat="1" applyFont="1" applyFill="1" applyBorder="1" applyAlignment="1"/>
    <xf numFmtId="171" fontId="8" fillId="2" borderId="19" xfId="0" applyNumberFormat="1" applyFont="1" applyFill="1" applyBorder="1" applyAlignment="1">
      <alignment horizontal="center" vertical="center"/>
    </xf>
    <xf numFmtId="0" fontId="36" fillId="0" borderId="0" xfId="0" applyFont="1" applyAlignment="1">
      <alignment vertical="top" wrapText="1"/>
    </xf>
    <xf numFmtId="0" fontId="37" fillId="0" borderId="0" xfId="0" applyFont="1" applyAlignment="1">
      <alignment vertical="top" wrapText="1"/>
    </xf>
    <xf numFmtId="0" fontId="15" fillId="0" borderId="0" xfId="0" applyFont="1" applyAlignment="1">
      <alignment vertical="top"/>
    </xf>
    <xf numFmtId="0" fontId="5" fillId="0" borderId="0" xfId="0" applyFont="1"/>
    <xf numFmtId="0" fontId="5" fillId="0" borderId="0" xfId="0" applyFont="1" applyAlignment="1">
      <alignment horizontal="right" vertical="top"/>
    </xf>
    <xf numFmtId="0" fontId="38" fillId="0" borderId="0" xfId="0" applyFont="1" applyAlignment="1">
      <alignment horizontal="right" vertical="top"/>
    </xf>
    <xf numFmtId="166" fontId="7" fillId="5" borderId="8" xfId="0" applyNumberFormat="1" applyFont="1" applyFill="1" applyBorder="1" applyAlignment="1">
      <alignment vertical="center"/>
    </xf>
    <xf numFmtId="0" fontId="43" fillId="0" borderId="0" xfId="3" applyFont="1" applyAlignment="1">
      <alignment horizontal="left" vertical="top"/>
    </xf>
    <xf numFmtId="49" fontId="44" fillId="0" borderId="0" xfId="3" applyNumberFormat="1" applyFont="1" applyAlignment="1">
      <alignment horizontal="left" vertical="top"/>
    </xf>
    <xf numFmtId="0" fontId="44" fillId="0" borderId="0" xfId="3" applyFont="1" applyAlignment="1">
      <alignment horizontal="left" vertical="top" wrapText="1"/>
    </xf>
    <xf numFmtId="0" fontId="44" fillId="0" borderId="0" xfId="3" applyFont="1" applyAlignment="1">
      <alignment horizontal="center" vertical="top" wrapText="1"/>
    </xf>
    <xf numFmtId="4" fontId="44" fillId="0" borderId="0" xfId="3" applyNumberFormat="1" applyFont="1" applyAlignment="1">
      <alignment horizontal="center" vertical="top"/>
    </xf>
    <xf numFmtId="4" fontId="43" fillId="0" borderId="0" xfId="3" applyNumberFormat="1" applyFont="1" applyAlignment="1">
      <alignment horizontal="right" vertical="top"/>
    </xf>
    <xf numFmtId="0" fontId="44" fillId="0" borderId="0" xfId="3" applyFont="1"/>
    <xf numFmtId="0" fontId="44" fillId="0" borderId="0" xfId="3" applyFont="1" applyAlignment="1">
      <alignment horizontal="left" vertical="top"/>
    </xf>
    <xf numFmtId="4" fontId="44" fillId="0" borderId="0" xfId="3" applyNumberFormat="1" applyFont="1" applyAlignment="1">
      <alignment horizontal="right" vertical="top"/>
    </xf>
    <xf numFmtId="0" fontId="22" fillId="0" borderId="0" xfId="0" applyFont="1" applyBorder="1" applyAlignment="1">
      <alignment horizontal="center"/>
    </xf>
    <xf numFmtId="0" fontId="3" fillId="0" borderId="0" xfId="0" applyFont="1" applyBorder="1" applyAlignment="1">
      <alignment horizontal="center"/>
    </xf>
    <xf numFmtId="0" fontId="18" fillId="0" borderId="0" xfId="0" applyFont="1" applyBorder="1" applyAlignment="1">
      <alignment horizontal="left" vertical="center" wrapText="1"/>
    </xf>
    <xf numFmtId="0" fontId="19" fillId="0" borderId="0" xfId="0" applyFont="1" applyBorder="1" applyAlignment="1">
      <alignment horizontal="left" vertical="center"/>
    </xf>
    <xf numFmtId="0" fontId="19" fillId="0" borderId="18"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11" xfId="0" applyFont="1" applyBorder="1" applyAlignment="1">
      <alignment horizontal="center" vertical="center"/>
    </xf>
    <xf numFmtId="0" fontId="19" fillId="0" borderId="28" xfId="0" applyFont="1" applyBorder="1" applyAlignment="1">
      <alignment horizontal="center" vertical="center"/>
    </xf>
    <xf numFmtId="0" fontId="19" fillId="0" borderId="21" xfId="0" applyFont="1" applyBorder="1" applyAlignment="1">
      <alignment horizontal="center" vertical="center"/>
    </xf>
    <xf numFmtId="0" fontId="19" fillId="0" borderId="29" xfId="0" applyFont="1" applyBorder="1" applyAlignment="1">
      <alignment horizontal="center" vertical="center"/>
    </xf>
    <xf numFmtId="0" fontId="19" fillId="0" borderId="30" xfId="0" applyFont="1" applyBorder="1" applyAlignment="1">
      <alignment horizontal="center" vertical="center"/>
    </xf>
    <xf numFmtId="0" fontId="19" fillId="0" borderId="0" xfId="0" applyFont="1" applyBorder="1" applyAlignment="1">
      <alignment horizontal="center" vertical="center"/>
    </xf>
    <xf numFmtId="0" fontId="19" fillId="0" borderId="26" xfId="0" applyFont="1" applyBorder="1" applyAlignment="1">
      <alignment horizontal="center" vertical="center"/>
    </xf>
    <xf numFmtId="0" fontId="19" fillId="0" borderId="31" xfId="0" applyFont="1" applyBorder="1" applyAlignment="1">
      <alignment horizontal="center" vertical="center"/>
    </xf>
    <xf numFmtId="0" fontId="19" fillId="0" borderId="10" xfId="0" applyFont="1" applyBorder="1" applyAlignment="1">
      <alignment horizontal="center" vertical="center"/>
    </xf>
    <xf numFmtId="0" fontId="19" fillId="0" borderId="7" xfId="0" applyFont="1" applyBorder="1" applyAlignment="1">
      <alignment horizontal="center" vertical="center"/>
    </xf>
    <xf numFmtId="0" fontId="2" fillId="0" borderId="0" xfId="0" applyFont="1" applyBorder="1" applyAlignment="1">
      <alignment horizontal="center"/>
    </xf>
    <xf numFmtId="0" fontId="34" fillId="0" borderId="0" xfId="0" applyFont="1" applyAlignment="1"/>
    <xf numFmtId="0" fontId="0" fillId="0" borderId="0" xfId="0" applyAlignment="1"/>
    <xf numFmtId="0" fontId="1" fillId="0" borderId="0" xfId="0" applyFont="1" applyAlignment="1"/>
    <xf numFmtId="0" fontId="33" fillId="0" borderId="0" xfId="0" applyFont="1" applyBorder="1" applyAlignment="1">
      <alignment horizontal="center"/>
    </xf>
    <xf numFmtId="0" fontId="3" fillId="0" borderId="0" xfId="0" applyFont="1" applyBorder="1" applyAlignment="1">
      <alignment horizontal="left" vertical="top" wrapText="1"/>
    </xf>
    <xf numFmtId="0" fontId="7" fillId="0" borderId="22" xfId="0" applyFont="1" applyFill="1" applyBorder="1" applyAlignment="1">
      <alignment horizontal="center" vertical="center" wrapText="1"/>
    </xf>
    <xf numFmtId="0" fontId="0" fillId="0" borderId="24" xfId="0" applyFill="1" applyBorder="1" applyAlignment="1">
      <alignment horizontal="center" vertical="center"/>
    </xf>
    <xf numFmtId="0" fontId="8" fillId="0" borderId="32" xfId="0" applyFont="1" applyBorder="1" applyAlignment="1">
      <alignment horizontal="left" vertical="center"/>
    </xf>
    <xf numFmtId="0" fontId="8" fillId="0" borderId="15" xfId="0" applyFont="1" applyBorder="1" applyAlignment="1">
      <alignment horizontal="left" vertical="center"/>
    </xf>
    <xf numFmtId="0" fontId="36" fillId="0" borderId="0" xfId="0" applyFont="1" applyAlignment="1">
      <alignment horizontal="center" vertical="top" wrapText="1"/>
    </xf>
    <xf numFmtId="0" fontId="37" fillId="0" borderId="0" xfId="0" applyFont="1" applyAlignment="1">
      <alignment horizontal="center" vertical="top" wrapText="1"/>
    </xf>
    <xf numFmtId="0" fontId="39" fillId="0" borderId="0" xfId="0" applyFont="1" applyFill="1" applyAlignment="1">
      <alignment horizontal="left" wrapText="1"/>
    </xf>
    <xf numFmtId="0" fontId="10" fillId="0" borderId="5" xfId="0" applyFont="1" applyBorder="1" applyAlignment="1">
      <alignment horizontal="left" vertical="center" wrapText="1"/>
    </xf>
    <xf numFmtId="0" fontId="10" fillId="0" borderId="2" xfId="0" applyFont="1" applyBorder="1" applyAlignment="1">
      <alignment horizontal="left" vertical="center" wrapText="1"/>
    </xf>
    <xf numFmtId="0" fontId="7" fillId="0" borderId="24" xfId="0" applyFont="1" applyFill="1" applyBorder="1" applyAlignment="1">
      <alignment horizontal="center" vertical="center" wrapText="1"/>
    </xf>
    <xf numFmtId="0" fontId="8" fillId="0" borderId="34" xfId="0" applyFont="1" applyBorder="1" applyAlignment="1">
      <alignment horizontal="left"/>
    </xf>
    <xf numFmtId="0" fontId="8" fillId="0" borderId="33" xfId="0" applyFont="1" applyBorder="1" applyAlignment="1">
      <alignment horizontal="left"/>
    </xf>
    <xf numFmtId="0" fontId="8" fillId="0" borderId="31" xfId="0" applyFont="1" applyBorder="1" applyAlignment="1">
      <alignment horizontal="left"/>
    </xf>
    <xf numFmtId="0" fontId="8" fillId="0" borderId="7" xfId="0" applyFont="1" applyBorder="1" applyAlignment="1">
      <alignment horizontal="left"/>
    </xf>
    <xf numFmtId="0" fontId="8" fillId="0" borderId="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5" xfId="0" applyFont="1" applyBorder="1" applyAlignment="1">
      <alignment horizontal="center" vertical="center" wrapText="1"/>
    </xf>
    <xf numFmtId="49" fontId="40" fillId="0" borderId="5" xfId="0" applyNumberFormat="1" applyFont="1" applyBorder="1" applyAlignment="1">
      <alignment horizontal="left" vertical="center" wrapText="1"/>
    </xf>
    <xf numFmtId="49" fontId="40" fillId="0" borderId="2" xfId="0" applyNumberFormat="1" applyFont="1" applyBorder="1" applyAlignment="1">
      <alignment horizontal="left" vertical="center" wrapText="1"/>
    </xf>
    <xf numFmtId="49" fontId="40" fillId="0" borderId="15" xfId="0" applyNumberFormat="1" applyFont="1" applyBorder="1" applyAlignment="1">
      <alignment horizontal="left" vertical="center" wrapText="1"/>
    </xf>
    <xf numFmtId="171" fontId="20" fillId="6" borderId="32" xfId="0" applyNumberFormat="1" applyFont="1" applyFill="1" applyBorder="1" applyAlignment="1">
      <alignment horizontal="center" vertical="center" wrapText="1"/>
    </xf>
    <xf numFmtId="171" fontId="20" fillId="6" borderId="15" xfId="0" applyNumberFormat="1"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15" xfId="0" applyFont="1" applyBorder="1" applyAlignment="1">
      <alignment horizontal="left" vertical="center" wrapText="1"/>
    </xf>
  </cellXfs>
  <cellStyles count="4">
    <cellStyle name="Обычный" xfId="0" builtinId="0"/>
    <cellStyle name="Обычный 2" xfId="3"/>
    <cellStyle name="Обычный_Лист2"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8"/>
  <sheetViews>
    <sheetView topLeftCell="A19" zoomScale="80" zoomScaleNormal="80" workbookViewId="0">
      <selection activeCell="B9" sqref="B9"/>
    </sheetView>
  </sheetViews>
  <sheetFormatPr defaultRowHeight="12.75" x14ac:dyDescent="0.2"/>
  <cols>
    <col min="1" max="1" width="6.7109375" customWidth="1"/>
    <col min="2" max="2" width="68.42578125" customWidth="1"/>
    <col min="3" max="3" width="18" customWidth="1"/>
    <col min="4" max="4" width="7.7109375" customWidth="1"/>
    <col min="5" max="5" width="1.5703125" style="5" customWidth="1"/>
    <col min="6" max="6" width="5.7109375" style="5" customWidth="1"/>
    <col min="7" max="7" width="1.7109375" customWidth="1"/>
    <col min="8" max="8" width="7.7109375" customWidth="1"/>
    <col min="9" max="9" width="1.42578125" customWidth="1"/>
    <col min="10" max="10" width="7.5703125" customWidth="1"/>
    <col min="11" max="11" width="1.5703125" customWidth="1"/>
    <col min="12" max="12" width="6.140625" customWidth="1"/>
    <col min="13" max="13" width="3.85546875" customWidth="1"/>
    <col min="14" max="14" width="6.42578125" customWidth="1"/>
    <col min="15" max="16" width="1.5703125" customWidth="1"/>
    <col min="17" max="17" width="6.140625" customWidth="1"/>
    <col min="18" max="18" width="9.42578125" customWidth="1"/>
    <col min="19" max="19" width="16.85546875" customWidth="1"/>
    <col min="20" max="20" width="7" customWidth="1"/>
    <col min="21" max="21" width="15.5703125" customWidth="1"/>
    <col min="22" max="22" width="16" customWidth="1"/>
    <col min="256" max="256" width="8.85546875" customWidth="1"/>
    <col min="257" max="257" width="63.85546875" customWidth="1"/>
    <col min="258" max="258" width="16.140625" customWidth="1"/>
    <col min="259" max="259" width="7.7109375" customWidth="1"/>
    <col min="260" max="260" width="1.28515625" customWidth="1"/>
    <col min="261" max="261" width="5.140625" customWidth="1"/>
    <col min="262" max="262" width="1.28515625" customWidth="1"/>
    <col min="263" max="263" width="8" customWidth="1"/>
    <col min="264" max="264" width="1.28515625" customWidth="1"/>
    <col min="265" max="265" width="5.42578125" customWidth="1"/>
    <col min="266" max="266" width="2.5703125" customWidth="1"/>
    <col min="267" max="267" width="6" customWidth="1"/>
    <col min="268" max="268" width="1.5703125" customWidth="1"/>
    <col min="269" max="269" width="5.42578125" customWidth="1"/>
    <col min="270" max="270" width="1.28515625" customWidth="1"/>
    <col min="271" max="271" width="6.7109375" customWidth="1"/>
    <col min="272" max="272" width="2.7109375" customWidth="1"/>
    <col min="273" max="273" width="2" customWidth="1"/>
    <col min="274" max="274" width="10.7109375" customWidth="1"/>
    <col min="275" max="275" width="17.42578125" customWidth="1"/>
    <col min="276" max="276" width="7" customWidth="1"/>
    <col min="277" max="277" width="15.5703125" customWidth="1"/>
    <col min="278" max="278" width="16" customWidth="1"/>
    <col min="512" max="512" width="8.85546875" customWidth="1"/>
    <col min="513" max="513" width="63.85546875" customWidth="1"/>
    <col min="514" max="514" width="16.140625" customWidth="1"/>
    <col min="515" max="515" width="7.7109375" customWidth="1"/>
    <col min="516" max="516" width="1.28515625" customWidth="1"/>
    <col min="517" max="517" width="5.140625" customWidth="1"/>
    <col min="518" max="518" width="1.28515625" customWidth="1"/>
    <col min="519" max="519" width="8" customWidth="1"/>
    <col min="520" max="520" width="1.28515625" customWidth="1"/>
    <col min="521" max="521" width="5.42578125" customWidth="1"/>
    <col min="522" max="522" width="2.5703125" customWidth="1"/>
    <col min="523" max="523" width="6" customWidth="1"/>
    <col min="524" max="524" width="1.5703125" customWidth="1"/>
    <col min="525" max="525" width="5.42578125" customWidth="1"/>
    <col min="526" max="526" width="1.28515625" customWidth="1"/>
    <col min="527" max="527" width="6.7109375" customWidth="1"/>
    <col min="528" max="528" width="2.7109375" customWidth="1"/>
    <col min="529" max="529" width="2" customWidth="1"/>
    <col min="530" max="530" width="10.7109375" customWidth="1"/>
    <col min="531" max="531" width="17.42578125" customWidth="1"/>
    <col min="532" max="532" width="7" customWidth="1"/>
    <col min="533" max="533" width="15.5703125" customWidth="1"/>
    <col min="534" max="534" width="16" customWidth="1"/>
    <col min="768" max="768" width="8.85546875" customWidth="1"/>
    <col min="769" max="769" width="63.85546875" customWidth="1"/>
    <col min="770" max="770" width="16.140625" customWidth="1"/>
    <col min="771" max="771" width="7.7109375" customWidth="1"/>
    <col min="772" max="772" width="1.28515625" customWidth="1"/>
    <col min="773" max="773" width="5.140625" customWidth="1"/>
    <col min="774" max="774" width="1.28515625" customWidth="1"/>
    <col min="775" max="775" width="8" customWidth="1"/>
    <col min="776" max="776" width="1.28515625" customWidth="1"/>
    <col min="777" max="777" width="5.42578125" customWidth="1"/>
    <col min="778" max="778" width="2.5703125" customWidth="1"/>
    <col min="779" max="779" width="6" customWidth="1"/>
    <col min="780" max="780" width="1.5703125" customWidth="1"/>
    <col min="781" max="781" width="5.42578125" customWidth="1"/>
    <col min="782" max="782" width="1.28515625" customWidth="1"/>
    <col min="783" max="783" width="6.7109375" customWidth="1"/>
    <col min="784" max="784" width="2.7109375" customWidth="1"/>
    <col min="785" max="785" width="2" customWidth="1"/>
    <col min="786" max="786" width="10.7109375" customWidth="1"/>
    <col min="787" max="787" width="17.42578125" customWidth="1"/>
    <col min="788" max="788" width="7" customWidth="1"/>
    <col min="789" max="789" width="15.5703125" customWidth="1"/>
    <col min="790" max="790" width="16" customWidth="1"/>
    <col min="1024" max="1024" width="8.85546875" customWidth="1"/>
    <col min="1025" max="1025" width="63.85546875" customWidth="1"/>
    <col min="1026" max="1026" width="16.140625" customWidth="1"/>
    <col min="1027" max="1027" width="7.7109375" customWidth="1"/>
    <col min="1028" max="1028" width="1.28515625" customWidth="1"/>
    <col min="1029" max="1029" width="5.140625" customWidth="1"/>
    <col min="1030" max="1030" width="1.28515625" customWidth="1"/>
    <col min="1031" max="1031" width="8" customWidth="1"/>
    <col min="1032" max="1032" width="1.28515625" customWidth="1"/>
    <col min="1033" max="1033" width="5.42578125" customWidth="1"/>
    <col min="1034" max="1034" width="2.5703125" customWidth="1"/>
    <col min="1035" max="1035" width="6" customWidth="1"/>
    <col min="1036" max="1036" width="1.5703125" customWidth="1"/>
    <col min="1037" max="1037" width="5.42578125" customWidth="1"/>
    <col min="1038" max="1038" width="1.28515625" customWidth="1"/>
    <col min="1039" max="1039" width="6.7109375" customWidth="1"/>
    <col min="1040" max="1040" width="2.7109375" customWidth="1"/>
    <col min="1041" max="1041" width="2" customWidth="1"/>
    <col min="1042" max="1042" width="10.7109375" customWidth="1"/>
    <col min="1043" max="1043" width="17.42578125" customWidth="1"/>
    <col min="1044" max="1044" width="7" customWidth="1"/>
    <col min="1045" max="1045" width="15.5703125" customWidth="1"/>
    <col min="1046" max="1046" width="16" customWidth="1"/>
    <col min="1280" max="1280" width="8.85546875" customWidth="1"/>
    <col min="1281" max="1281" width="63.85546875" customWidth="1"/>
    <col min="1282" max="1282" width="16.140625" customWidth="1"/>
    <col min="1283" max="1283" width="7.7109375" customWidth="1"/>
    <col min="1284" max="1284" width="1.28515625" customWidth="1"/>
    <col min="1285" max="1285" width="5.140625" customWidth="1"/>
    <col min="1286" max="1286" width="1.28515625" customWidth="1"/>
    <col min="1287" max="1287" width="8" customWidth="1"/>
    <col min="1288" max="1288" width="1.28515625" customWidth="1"/>
    <col min="1289" max="1289" width="5.42578125" customWidth="1"/>
    <col min="1290" max="1290" width="2.5703125" customWidth="1"/>
    <col min="1291" max="1291" width="6" customWidth="1"/>
    <col min="1292" max="1292" width="1.5703125" customWidth="1"/>
    <col min="1293" max="1293" width="5.42578125" customWidth="1"/>
    <col min="1294" max="1294" width="1.28515625" customWidth="1"/>
    <col min="1295" max="1295" width="6.7109375" customWidth="1"/>
    <col min="1296" max="1296" width="2.7109375" customWidth="1"/>
    <col min="1297" max="1297" width="2" customWidth="1"/>
    <col min="1298" max="1298" width="10.7109375" customWidth="1"/>
    <col min="1299" max="1299" width="17.42578125" customWidth="1"/>
    <col min="1300" max="1300" width="7" customWidth="1"/>
    <col min="1301" max="1301" width="15.5703125" customWidth="1"/>
    <col min="1302" max="1302" width="16" customWidth="1"/>
    <col min="1536" max="1536" width="8.85546875" customWidth="1"/>
    <col min="1537" max="1537" width="63.85546875" customWidth="1"/>
    <col min="1538" max="1538" width="16.140625" customWidth="1"/>
    <col min="1539" max="1539" width="7.7109375" customWidth="1"/>
    <col min="1540" max="1540" width="1.28515625" customWidth="1"/>
    <col min="1541" max="1541" width="5.140625" customWidth="1"/>
    <col min="1542" max="1542" width="1.28515625" customWidth="1"/>
    <col min="1543" max="1543" width="8" customWidth="1"/>
    <col min="1544" max="1544" width="1.28515625" customWidth="1"/>
    <col min="1545" max="1545" width="5.42578125" customWidth="1"/>
    <col min="1546" max="1546" width="2.5703125" customWidth="1"/>
    <col min="1547" max="1547" width="6" customWidth="1"/>
    <col min="1548" max="1548" width="1.5703125" customWidth="1"/>
    <col min="1549" max="1549" width="5.42578125" customWidth="1"/>
    <col min="1550" max="1550" width="1.28515625" customWidth="1"/>
    <col min="1551" max="1551" width="6.7109375" customWidth="1"/>
    <col min="1552" max="1552" width="2.7109375" customWidth="1"/>
    <col min="1553" max="1553" width="2" customWidth="1"/>
    <col min="1554" max="1554" width="10.7109375" customWidth="1"/>
    <col min="1555" max="1555" width="17.42578125" customWidth="1"/>
    <col min="1556" max="1556" width="7" customWidth="1"/>
    <col min="1557" max="1557" width="15.5703125" customWidth="1"/>
    <col min="1558" max="1558" width="16" customWidth="1"/>
    <col min="1792" max="1792" width="8.85546875" customWidth="1"/>
    <col min="1793" max="1793" width="63.85546875" customWidth="1"/>
    <col min="1794" max="1794" width="16.140625" customWidth="1"/>
    <col min="1795" max="1795" width="7.7109375" customWidth="1"/>
    <col min="1796" max="1796" width="1.28515625" customWidth="1"/>
    <col min="1797" max="1797" width="5.140625" customWidth="1"/>
    <col min="1798" max="1798" width="1.28515625" customWidth="1"/>
    <col min="1799" max="1799" width="8" customWidth="1"/>
    <col min="1800" max="1800" width="1.28515625" customWidth="1"/>
    <col min="1801" max="1801" width="5.42578125" customWidth="1"/>
    <col min="1802" max="1802" width="2.5703125" customWidth="1"/>
    <col min="1803" max="1803" width="6" customWidth="1"/>
    <col min="1804" max="1804" width="1.5703125" customWidth="1"/>
    <col min="1805" max="1805" width="5.42578125" customWidth="1"/>
    <col min="1806" max="1806" width="1.28515625" customWidth="1"/>
    <col min="1807" max="1807" width="6.7109375" customWidth="1"/>
    <col min="1808" max="1808" width="2.7109375" customWidth="1"/>
    <col min="1809" max="1809" width="2" customWidth="1"/>
    <col min="1810" max="1810" width="10.7109375" customWidth="1"/>
    <col min="1811" max="1811" width="17.42578125" customWidth="1"/>
    <col min="1812" max="1812" width="7" customWidth="1"/>
    <col min="1813" max="1813" width="15.5703125" customWidth="1"/>
    <col min="1814" max="1814" width="16" customWidth="1"/>
    <col min="2048" max="2048" width="8.85546875" customWidth="1"/>
    <col min="2049" max="2049" width="63.85546875" customWidth="1"/>
    <col min="2050" max="2050" width="16.140625" customWidth="1"/>
    <col min="2051" max="2051" width="7.7109375" customWidth="1"/>
    <col min="2052" max="2052" width="1.28515625" customWidth="1"/>
    <col min="2053" max="2053" width="5.140625" customWidth="1"/>
    <col min="2054" max="2054" width="1.28515625" customWidth="1"/>
    <col min="2055" max="2055" width="8" customWidth="1"/>
    <col min="2056" max="2056" width="1.28515625" customWidth="1"/>
    <col min="2057" max="2057" width="5.42578125" customWidth="1"/>
    <col min="2058" max="2058" width="2.5703125" customWidth="1"/>
    <col min="2059" max="2059" width="6" customWidth="1"/>
    <col min="2060" max="2060" width="1.5703125" customWidth="1"/>
    <col min="2061" max="2061" width="5.42578125" customWidth="1"/>
    <col min="2062" max="2062" width="1.28515625" customWidth="1"/>
    <col min="2063" max="2063" width="6.7109375" customWidth="1"/>
    <col min="2064" max="2064" width="2.7109375" customWidth="1"/>
    <col min="2065" max="2065" width="2" customWidth="1"/>
    <col min="2066" max="2066" width="10.7109375" customWidth="1"/>
    <col min="2067" max="2067" width="17.42578125" customWidth="1"/>
    <col min="2068" max="2068" width="7" customWidth="1"/>
    <col min="2069" max="2069" width="15.5703125" customWidth="1"/>
    <col min="2070" max="2070" width="16" customWidth="1"/>
    <col min="2304" max="2304" width="8.85546875" customWidth="1"/>
    <col min="2305" max="2305" width="63.85546875" customWidth="1"/>
    <col min="2306" max="2306" width="16.140625" customWidth="1"/>
    <col min="2307" max="2307" width="7.7109375" customWidth="1"/>
    <col min="2308" max="2308" width="1.28515625" customWidth="1"/>
    <col min="2309" max="2309" width="5.140625" customWidth="1"/>
    <col min="2310" max="2310" width="1.28515625" customWidth="1"/>
    <col min="2311" max="2311" width="8" customWidth="1"/>
    <col min="2312" max="2312" width="1.28515625" customWidth="1"/>
    <col min="2313" max="2313" width="5.42578125" customWidth="1"/>
    <col min="2314" max="2314" width="2.5703125" customWidth="1"/>
    <col min="2315" max="2315" width="6" customWidth="1"/>
    <col min="2316" max="2316" width="1.5703125" customWidth="1"/>
    <col min="2317" max="2317" width="5.42578125" customWidth="1"/>
    <col min="2318" max="2318" width="1.28515625" customWidth="1"/>
    <col min="2319" max="2319" width="6.7109375" customWidth="1"/>
    <col min="2320" max="2320" width="2.7109375" customWidth="1"/>
    <col min="2321" max="2321" width="2" customWidth="1"/>
    <col min="2322" max="2322" width="10.7109375" customWidth="1"/>
    <col min="2323" max="2323" width="17.42578125" customWidth="1"/>
    <col min="2324" max="2324" width="7" customWidth="1"/>
    <col min="2325" max="2325" width="15.5703125" customWidth="1"/>
    <col min="2326" max="2326" width="16" customWidth="1"/>
    <col min="2560" max="2560" width="8.85546875" customWidth="1"/>
    <col min="2561" max="2561" width="63.85546875" customWidth="1"/>
    <col min="2562" max="2562" width="16.140625" customWidth="1"/>
    <col min="2563" max="2563" width="7.7109375" customWidth="1"/>
    <col min="2564" max="2564" width="1.28515625" customWidth="1"/>
    <col min="2565" max="2565" width="5.140625" customWidth="1"/>
    <col min="2566" max="2566" width="1.28515625" customWidth="1"/>
    <col min="2567" max="2567" width="8" customWidth="1"/>
    <col min="2568" max="2568" width="1.28515625" customWidth="1"/>
    <col min="2569" max="2569" width="5.42578125" customWidth="1"/>
    <col min="2570" max="2570" width="2.5703125" customWidth="1"/>
    <col min="2571" max="2571" width="6" customWidth="1"/>
    <col min="2572" max="2572" width="1.5703125" customWidth="1"/>
    <col min="2573" max="2573" width="5.42578125" customWidth="1"/>
    <col min="2574" max="2574" width="1.28515625" customWidth="1"/>
    <col min="2575" max="2575" width="6.7109375" customWidth="1"/>
    <col min="2576" max="2576" width="2.7109375" customWidth="1"/>
    <col min="2577" max="2577" width="2" customWidth="1"/>
    <col min="2578" max="2578" width="10.7109375" customWidth="1"/>
    <col min="2579" max="2579" width="17.42578125" customWidth="1"/>
    <col min="2580" max="2580" width="7" customWidth="1"/>
    <col min="2581" max="2581" width="15.5703125" customWidth="1"/>
    <col min="2582" max="2582" width="16" customWidth="1"/>
    <col min="2816" max="2816" width="8.85546875" customWidth="1"/>
    <col min="2817" max="2817" width="63.85546875" customWidth="1"/>
    <col min="2818" max="2818" width="16.140625" customWidth="1"/>
    <col min="2819" max="2819" width="7.7109375" customWidth="1"/>
    <col min="2820" max="2820" width="1.28515625" customWidth="1"/>
    <col min="2821" max="2821" width="5.140625" customWidth="1"/>
    <col min="2822" max="2822" width="1.28515625" customWidth="1"/>
    <col min="2823" max="2823" width="8" customWidth="1"/>
    <col min="2824" max="2824" width="1.28515625" customWidth="1"/>
    <col min="2825" max="2825" width="5.42578125" customWidth="1"/>
    <col min="2826" max="2826" width="2.5703125" customWidth="1"/>
    <col min="2827" max="2827" width="6" customWidth="1"/>
    <col min="2828" max="2828" width="1.5703125" customWidth="1"/>
    <col min="2829" max="2829" width="5.42578125" customWidth="1"/>
    <col min="2830" max="2830" width="1.28515625" customWidth="1"/>
    <col min="2831" max="2831" width="6.7109375" customWidth="1"/>
    <col min="2832" max="2832" width="2.7109375" customWidth="1"/>
    <col min="2833" max="2833" width="2" customWidth="1"/>
    <col min="2834" max="2834" width="10.7109375" customWidth="1"/>
    <col min="2835" max="2835" width="17.42578125" customWidth="1"/>
    <col min="2836" max="2836" width="7" customWidth="1"/>
    <col min="2837" max="2837" width="15.5703125" customWidth="1"/>
    <col min="2838" max="2838" width="16" customWidth="1"/>
    <col min="3072" max="3072" width="8.85546875" customWidth="1"/>
    <col min="3073" max="3073" width="63.85546875" customWidth="1"/>
    <col min="3074" max="3074" width="16.140625" customWidth="1"/>
    <col min="3075" max="3075" width="7.7109375" customWidth="1"/>
    <col min="3076" max="3076" width="1.28515625" customWidth="1"/>
    <col min="3077" max="3077" width="5.140625" customWidth="1"/>
    <col min="3078" max="3078" width="1.28515625" customWidth="1"/>
    <col min="3079" max="3079" width="8" customWidth="1"/>
    <col min="3080" max="3080" width="1.28515625" customWidth="1"/>
    <col min="3081" max="3081" width="5.42578125" customWidth="1"/>
    <col min="3082" max="3082" width="2.5703125" customWidth="1"/>
    <col min="3083" max="3083" width="6" customWidth="1"/>
    <col min="3084" max="3084" width="1.5703125" customWidth="1"/>
    <col min="3085" max="3085" width="5.42578125" customWidth="1"/>
    <col min="3086" max="3086" width="1.28515625" customWidth="1"/>
    <col min="3087" max="3087" width="6.7109375" customWidth="1"/>
    <col min="3088" max="3088" width="2.7109375" customWidth="1"/>
    <col min="3089" max="3089" width="2" customWidth="1"/>
    <col min="3090" max="3090" width="10.7109375" customWidth="1"/>
    <col min="3091" max="3091" width="17.42578125" customWidth="1"/>
    <col min="3092" max="3092" width="7" customWidth="1"/>
    <col min="3093" max="3093" width="15.5703125" customWidth="1"/>
    <col min="3094" max="3094" width="16" customWidth="1"/>
    <col min="3328" max="3328" width="8.85546875" customWidth="1"/>
    <col min="3329" max="3329" width="63.85546875" customWidth="1"/>
    <col min="3330" max="3330" width="16.140625" customWidth="1"/>
    <col min="3331" max="3331" width="7.7109375" customWidth="1"/>
    <col min="3332" max="3332" width="1.28515625" customWidth="1"/>
    <col min="3333" max="3333" width="5.140625" customWidth="1"/>
    <col min="3334" max="3334" width="1.28515625" customWidth="1"/>
    <col min="3335" max="3335" width="8" customWidth="1"/>
    <col min="3336" max="3336" width="1.28515625" customWidth="1"/>
    <col min="3337" max="3337" width="5.42578125" customWidth="1"/>
    <col min="3338" max="3338" width="2.5703125" customWidth="1"/>
    <col min="3339" max="3339" width="6" customWidth="1"/>
    <col min="3340" max="3340" width="1.5703125" customWidth="1"/>
    <col min="3341" max="3341" width="5.42578125" customWidth="1"/>
    <col min="3342" max="3342" width="1.28515625" customWidth="1"/>
    <col min="3343" max="3343" width="6.7109375" customWidth="1"/>
    <col min="3344" max="3344" width="2.7109375" customWidth="1"/>
    <col min="3345" max="3345" width="2" customWidth="1"/>
    <col min="3346" max="3346" width="10.7109375" customWidth="1"/>
    <col min="3347" max="3347" width="17.42578125" customWidth="1"/>
    <col min="3348" max="3348" width="7" customWidth="1"/>
    <col min="3349" max="3349" width="15.5703125" customWidth="1"/>
    <col min="3350" max="3350" width="16" customWidth="1"/>
    <col min="3584" max="3584" width="8.85546875" customWidth="1"/>
    <col min="3585" max="3585" width="63.85546875" customWidth="1"/>
    <col min="3586" max="3586" width="16.140625" customWidth="1"/>
    <col min="3587" max="3587" width="7.7109375" customWidth="1"/>
    <col min="3588" max="3588" width="1.28515625" customWidth="1"/>
    <col min="3589" max="3589" width="5.140625" customWidth="1"/>
    <col min="3590" max="3590" width="1.28515625" customWidth="1"/>
    <col min="3591" max="3591" width="8" customWidth="1"/>
    <col min="3592" max="3592" width="1.28515625" customWidth="1"/>
    <col min="3593" max="3593" width="5.42578125" customWidth="1"/>
    <col min="3594" max="3594" width="2.5703125" customWidth="1"/>
    <col min="3595" max="3595" width="6" customWidth="1"/>
    <col min="3596" max="3596" width="1.5703125" customWidth="1"/>
    <col min="3597" max="3597" width="5.42578125" customWidth="1"/>
    <col min="3598" max="3598" width="1.28515625" customWidth="1"/>
    <col min="3599" max="3599" width="6.7109375" customWidth="1"/>
    <col min="3600" max="3600" width="2.7109375" customWidth="1"/>
    <col min="3601" max="3601" width="2" customWidth="1"/>
    <col min="3602" max="3602" width="10.7109375" customWidth="1"/>
    <col min="3603" max="3603" width="17.42578125" customWidth="1"/>
    <col min="3604" max="3604" width="7" customWidth="1"/>
    <col min="3605" max="3605" width="15.5703125" customWidth="1"/>
    <col min="3606" max="3606" width="16" customWidth="1"/>
    <col min="3840" max="3840" width="8.85546875" customWidth="1"/>
    <col min="3841" max="3841" width="63.85546875" customWidth="1"/>
    <col min="3842" max="3842" width="16.140625" customWidth="1"/>
    <col min="3843" max="3843" width="7.7109375" customWidth="1"/>
    <col min="3844" max="3844" width="1.28515625" customWidth="1"/>
    <col min="3845" max="3845" width="5.140625" customWidth="1"/>
    <col min="3846" max="3846" width="1.28515625" customWidth="1"/>
    <col min="3847" max="3847" width="8" customWidth="1"/>
    <col min="3848" max="3848" width="1.28515625" customWidth="1"/>
    <col min="3849" max="3849" width="5.42578125" customWidth="1"/>
    <col min="3850" max="3850" width="2.5703125" customWidth="1"/>
    <col min="3851" max="3851" width="6" customWidth="1"/>
    <col min="3852" max="3852" width="1.5703125" customWidth="1"/>
    <col min="3853" max="3853" width="5.42578125" customWidth="1"/>
    <col min="3854" max="3854" width="1.28515625" customWidth="1"/>
    <col min="3855" max="3855" width="6.7109375" customWidth="1"/>
    <col min="3856" max="3856" width="2.7109375" customWidth="1"/>
    <col min="3857" max="3857" width="2" customWidth="1"/>
    <col min="3858" max="3858" width="10.7109375" customWidth="1"/>
    <col min="3859" max="3859" width="17.42578125" customWidth="1"/>
    <col min="3860" max="3860" width="7" customWidth="1"/>
    <col min="3861" max="3861" width="15.5703125" customWidth="1"/>
    <col min="3862" max="3862" width="16" customWidth="1"/>
    <col min="4096" max="4096" width="8.85546875" customWidth="1"/>
    <col min="4097" max="4097" width="63.85546875" customWidth="1"/>
    <col min="4098" max="4098" width="16.140625" customWidth="1"/>
    <col min="4099" max="4099" width="7.7109375" customWidth="1"/>
    <col min="4100" max="4100" width="1.28515625" customWidth="1"/>
    <col min="4101" max="4101" width="5.140625" customWidth="1"/>
    <col min="4102" max="4102" width="1.28515625" customWidth="1"/>
    <col min="4103" max="4103" width="8" customWidth="1"/>
    <col min="4104" max="4104" width="1.28515625" customWidth="1"/>
    <col min="4105" max="4105" width="5.42578125" customWidth="1"/>
    <col min="4106" max="4106" width="2.5703125" customWidth="1"/>
    <col min="4107" max="4107" width="6" customWidth="1"/>
    <col min="4108" max="4108" width="1.5703125" customWidth="1"/>
    <col min="4109" max="4109" width="5.42578125" customWidth="1"/>
    <col min="4110" max="4110" width="1.28515625" customWidth="1"/>
    <col min="4111" max="4111" width="6.7109375" customWidth="1"/>
    <col min="4112" max="4112" width="2.7109375" customWidth="1"/>
    <col min="4113" max="4113" width="2" customWidth="1"/>
    <col min="4114" max="4114" width="10.7109375" customWidth="1"/>
    <col min="4115" max="4115" width="17.42578125" customWidth="1"/>
    <col min="4116" max="4116" width="7" customWidth="1"/>
    <col min="4117" max="4117" width="15.5703125" customWidth="1"/>
    <col min="4118" max="4118" width="16" customWidth="1"/>
    <col min="4352" max="4352" width="8.85546875" customWidth="1"/>
    <col min="4353" max="4353" width="63.85546875" customWidth="1"/>
    <col min="4354" max="4354" width="16.140625" customWidth="1"/>
    <col min="4355" max="4355" width="7.7109375" customWidth="1"/>
    <col min="4356" max="4356" width="1.28515625" customWidth="1"/>
    <col min="4357" max="4357" width="5.140625" customWidth="1"/>
    <col min="4358" max="4358" width="1.28515625" customWidth="1"/>
    <col min="4359" max="4359" width="8" customWidth="1"/>
    <col min="4360" max="4360" width="1.28515625" customWidth="1"/>
    <col min="4361" max="4361" width="5.42578125" customWidth="1"/>
    <col min="4362" max="4362" width="2.5703125" customWidth="1"/>
    <col min="4363" max="4363" width="6" customWidth="1"/>
    <col min="4364" max="4364" width="1.5703125" customWidth="1"/>
    <col min="4365" max="4365" width="5.42578125" customWidth="1"/>
    <col min="4366" max="4366" width="1.28515625" customWidth="1"/>
    <col min="4367" max="4367" width="6.7109375" customWidth="1"/>
    <col min="4368" max="4368" width="2.7109375" customWidth="1"/>
    <col min="4369" max="4369" width="2" customWidth="1"/>
    <col min="4370" max="4370" width="10.7109375" customWidth="1"/>
    <col min="4371" max="4371" width="17.42578125" customWidth="1"/>
    <col min="4372" max="4372" width="7" customWidth="1"/>
    <col min="4373" max="4373" width="15.5703125" customWidth="1"/>
    <col min="4374" max="4374" width="16" customWidth="1"/>
    <col min="4608" max="4608" width="8.85546875" customWidth="1"/>
    <col min="4609" max="4609" width="63.85546875" customWidth="1"/>
    <col min="4610" max="4610" width="16.140625" customWidth="1"/>
    <col min="4611" max="4611" width="7.7109375" customWidth="1"/>
    <col min="4612" max="4612" width="1.28515625" customWidth="1"/>
    <col min="4613" max="4613" width="5.140625" customWidth="1"/>
    <col min="4614" max="4614" width="1.28515625" customWidth="1"/>
    <col min="4615" max="4615" width="8" customWidth="1"/>
    <col min="4616" max="4616" width="1.28515625" customWidth="1"/>
    <col min="4617" max="4617" width="5.42578125" customWidth="1"/>
    <col min="4618" max="4618" width="2.5703125" customWidth="1"/>
    <col min="4619" max="4619" width="6" customWidth="1"/>
    <col min="4620" max="4620" width="1.5703125" customWidth="1"/>
    <col min="4621" max="4621" width="5.42578125" customWidth="1"/>
    <col min="4622" max="4622" width="1.28515625" customWidth="1"/>
    <col min="4623" max="4623" width="6.7109375" customWidth="1"/>
    <col min="4624" max="4624" width="2.7109375" customWidth="1"/>
    <col min="4625" max="4625" width="2" customWidth="1"/>
    <col min="4626" max="4626" width="10.7109375" customWidth="1"/>
    <col min="4627" max="4627" width="17.42578125" customWidth="1"/>
    <col min="4628" max="4628" width="7" customWidth="1"/>
    <col min="4629" max="4629" width="15.5703125" customWidth="1"/>
    <col min="4630" max="4630" width="16" customWidth="1"/>
    <col min="4864" max="4864" width="8.85546875" customWidth="1"/>
    <col min="4865" max="4865" width="63.85546875" customWidth="1"/>
    <col min="4866" max="4866" width="16.140625" customWidth="1"/>
    <col min="4867" max="4867" width="7.7109375" customWidth="1"/>
    <col min="4868" max="4868" width="1.28515625" customWidth="1"/>
    <col min="4869" max="4869" width="5.140625" customWidth="1"/>
    <col min="4870" max="4870" width="1.28515625" customWidth="1"/>
    <col min="4871" max="4871" width="8" customWidth="1"/>
    <col min="4872" max="4872" width="1.28515625" customWidth="1"/>
    <col min="4873" max="4873" width="5.42578125" customWidth="1"/>
    <col min="4874" max="4874" width="2.5703125" customWidth="1"/>
    <col min="4875" max="4875" width="6" customWidth="1"/>
    <col min="4876" max="4876" width="1.5703125" customWidth="1"/>
    <col min="4877" max="4877" width="5.42578125" customWidth="1"/>
    <col min="4878" max="4878" width="1.28515625" customWidth="1"/>
    <col min="4879" max="4879" width="6.7109375" customWidth="1"/>
    <col min="4880" max="4880" width="2.7109375" customWidth="1"/>
    <col min="4881" max="4881" width="2" customWidth="1"/>
    <col min="4882" max="4882" width="10.7109375" customWidth="1"/>
    <col min="4883" max="4883" width="17.42578125" customWidth="1"/>
    <col min="4884" max="4884" width="7" customWidth="1"/>
    <col min="4885" max="4885" width="15.5703125" customWidth="1"/>
    <col min="4886" max="4886" width="16" customWidth="1"/>
    <col min="5120" max="5120" width="8.85546875" customWidth="1"/>
    <col min="5121" max="5121" width="63.85546875" customWidth="1"/>
    <col min="5122" max="5122" width="16.140625" customWidth="1"/>
    <col min="5123" max="5123" width="7.7109375" customWidth="1"/>
    <col min="5124" max="5124" width="1.28515625" customWidth="1"/>
    <col min="5125" max="5125" width="5.140625" customWidth="1"/>
    <col min="5126" max="5126" width="1.28515625" customWidth="1"/>
    <col min="5127" max="5127" width="8" customWidth="1"/>
    <col min="5128" max="5128" width="1.28515625" customWidth="1"/>
    <col min="5129" max="5129" width="5.42578125" customWidth="1"/>
    <col min="5130" max="5130" width="2.5703125" customWidth="1"/>
    <col min="5131" max="5131" width="6" customWidth="1"/>
    <col min="5132" max="5132" width="1.5703125" customWidth="1"/>
    <col min="5133" max="5133" width="5.42578125" customWidth="1"/>
    <col min="5134" max="5134" width="1.28515625" customWidth="1"/>
    <col min="5135" max="5135" width="6.7109375" customWidth="1"/>
    <col min="5136" max="5136" width="2.7109375" customWidth="1"/>
    <col min="5137" max="5137" width="2" customWidth="1"/>
    <col min="5138" max="5138" width="10.7109375" customWidth="1"/>
    <col min="5139" max="5139" width="17.42578125" customWidth="1"/>
    <col min="5140" max="5140" width="7" customWidth="1"/>
    <col min="5141" max="5141" width="15.5703125" customWidth="1"/>
    <col min="5142" max="5142" width="16" customWidth="1"/>
    <col min="5376" max="5376" width="8.85546875" customWidth="1"/>
    <col min="5377" max="5377" width="63.85546875" customWidth="1"/>
    <col min="5378" max="5378" width="16.140625" customWidth="1"/>
    <col min="5379" max="5379" width="7.7109375" customWidth="1"/>
    <col min="5380" max="5380" width="1.28515625" customWidth="1"/>
    <col min="5381" max="5381" width="5.140625" customWidth="1"/>
    <col min="5382" max="5382" width="1.28515625" customWidth="1"/>
    <col min="5383" max="5383" width="8" customWidth="1"/>
    <col min="5384" max="5384" width="1.28515625" customWidth="1"/>
    <col min="5385" max="5385" width="5.42578125" customWidth="1"/>
    <col min="5386" max="5386" width="2.5703125" customWidth="1"/>
    <col min="5387" max="5387" width="6" customWidth="1"/>
    <col min="5388" max="5388" width="1.5703125" customWidth="1"/>
    <col min="5389" max="5389" width="5.42578125" customWidth="1"/>
    <col min="5390" max="5390" width="1.28515625" customWidth="1"/>
    <col min="5391" max="5391" width="6.7109375" customWidth="1"/>
    <col min="5392" max="5392" width="2.7109375" customWidth="1"/>
    <col min="5393" max="5393" width="2" customWidth="1"/>
    <col min="5394" max="5394" width="10.7109375" customWidth="1"/>
    <col min="5395" max="5395" width="17.42578125" customWidth="1"/>
    <col min="5396" max="5396" width="7" customWidth="1"/>
    <col min="5397" max="5397" width="15.5703125" customWidth="1"/>
    <col min="5398" max="5398" width="16" customWidth="1"/>
    <col min="5632" max="5632" width="8.85546875" customWidth="1"/>
    <col min="5633" max="5633" width="63.85546875" customWidth="1"/>
    <col min="5634" max="5634" width="16.140625" customWidth="1"/>
    <col min="5635" max="5635" width="7.7109375" customWidth="1"/>
    <col min="5636" max="5636" width="1.28515625" customWidth="1"/>
    <col min="5637" max="5637" width="5.140625" customWidth="1"/>
    <col min="5638" max="5638" width="1.28515625" customWidth="1"/>
    <col min="5639" max="5639" width="8" customWidth="1"/>
    <col min="5640" max="5640" width="1.28515625" customWidth="1"/>
    <col min="5641" max="5641" width="5.42578125" customWidth="1"/>
    <col min="5642" max="5642" width="2.5703125" customWidth="1"/>
    <col min="5643" max="5643" width="6" customWidth="1"/>
    <col min="5644" max="5644" width="1.5703125" customWidth="1"/>
    <col min="5645" max="5645" width="5.42578125" customWidth="1"/>
    <col min="5646" max="5646" width="1.28515625" customWidth="1"/>
    <col min="5647" max="5647" width="6.7109375" customWidth="1"/>
    <col min="5648" max="5648" width="2.7109375" customWidth="1"/>
    <col min="5649" max="5649" width="2" customWidth="1"/>
    <col min="5650" max="5650" width="10.7109375" customWidth="1"/>
    <col min="5651" max="5651" width="17.42578125" customWidth="1"/>
    <col min="5652" max="5652" width="7" customWidth="1"/>
    <col min="5653" max="5653" width="15.5703125" customWidth="1"/>
    <col min="5654" max="5654" width="16" customWidth="1"/>
    <col min="5888" max="5888" width="8.85546875" customWidth="1"/>
    <col min="5889" max="5889" width="63.85546875" customWidth="1"/>
    <col min="5890" max="5890" width="16.140625" customWidth="1"/>
    <col min="5891" max="5891" width="7.7109375" customWidth="1"/>
    <col min="5892" max="5892" width="1.28515625" customWidth="1"/>
    <col min="5893" max="5893" width="5.140625" customWidth="1"/>
    <col min="5894" max="5894" width="1.28515625" customWidth="1"/>
    <col min="5895" max="5895" width="8" customWidth="1"/>
    <col min="5896" max="5896" width="1.28515625" customWidth="1"/>
    <col min="5897" max="5897" width="5.42578125" customWidth="1"/>
    <col min="5898" max="5898" width="2.5703125" customWidth="1"/>
    <col min="5899" max="5899" width="6" customWidth="1"/>
    <col min="5900" max="5900" width="1.5703125" customWidth="1"/>
    <col min="5901" max="5901" width="5.42578125" customWidth="1"/>
    <col min="5902" max="5902" width="1.28515625" customWidth="1"/>
    <col min="5903" max="5903" width="6.7109375" customWidth="1"/>
    <col min="5904" max="5904" width="2.7109375" customWidth="1"/>
    <col min="5905" max="5905" width="2" customWidth="1"/>
    <col min="5906" max="5906" width="10.7109375" customWidth="1"/>
    <col min="5907" max="5907" width="17.42578125" customWidth="1"/>
    <col min="5908" max="5908" width="7" customWidth="1"/>
    <col min="5909" max="5909" width="15.5703125" customWidth="1"/>
    <col min="5910" max="5910" width="16" customWidth="1"/>
    <col min="6144" max="6144" width="8.85546875" customWidth="1"/>
    <col min="6145" max="6145" width="63.85546875" customWidth="1"/>
    <col min="6146" max="6146" width="16.140625" customWidth="1"/>
    <col min="6147" max="6147" width="7.7109375" customWidth="1"/>
    <col min="6148" max="6148" width="1.28515625" customWidth="1"/>
    <col min="6149" max="6149" width="5.140625" customWidth="1"/>
    <col min="6150" max="6150" width="1.28515625" customWidth="1"/>
    <col min="6151" max="6151" width="8" customWidth="1"/>
    <col min="6152" max="6152" width="1.28515625" customWidth="1"/>
    <col min="6153" max="6153" width="5.42578125" customWidth="1"/>
    <col min="6154" max="6154" width="2.5703125" customWidth="1"/>
    <col min="6155" max="6155" width="6" customWidth="1"/>
    <col min="6156" max="6156" width="1.5703125" customWidth="1"/>
    <col min="6157" max="6157" width="5.42578125" customWidth="1"/>
    <col min="6158" max="6158" width="1.28515625" customWidth="1"/>
    <col min="6159" max="6159" width="6.7109375" customWidth="1"/>
    <col min="6160" max="6160" width="2.7109375" customWidth="1"/>
    <col min="6161" max="6161" width="2" customWidth="1"/>
    <col min="6162" max="6162" width="10.7109375" customWidth="1"/>
    <col min="6163" max="6163" width="17.42578125" customWidth="1"/>
    <col min="6164" max="6164" width="7" customWidth="1"/>
    <col min="6165" max="6165" width="15.5703125" customWidth="1"/>
    <col min="6166" max="6166" width="16" customWidth="1"/>
    <col min="6400" max="6400" width="8.85546875" customWidth="1"/>
    <col min="6401" max="6401" width="63.85546875" customWidth="1"/>
    <col min="6402" max="6402" width="16.140625" customWidth="1"/>
    <col min="6403" max="6403" width="7.7109375" customWidth="1"/>
    <col min="6404" max="6404" width="1.28515625" customWidth="1"/>
    <col min="6405" max="6405" width="5.140625" customWidth="1"/>
    <col min="6406" max="6406" width="1.28515625" customWidth="1"/>
    <col min="6407" max="6407" width="8" customWidth="1"/>
    <col min="6408" max="6408" width="1.28515625" customWidth="1"/>
    <col min="6409" max="6409" width="5.42578125" customWidth="1"/>
    <col min="6410" max="6410" width="2.5703125" customWidth="1"/>
    <col min="6411" max="6411" width="6" customWidth="1"/>
    <col min="6412" max="6412" width="1.5703125" customWidth="1"/>
    <col min="6413" max="6413" width="5.42578125" customWidth="1"/>
    <col min="6414" max="6414" width="1.28515625" customWidth="1"/>
    <col min="6415" max="6415" width="6.7109375" customWidth="1"/>
    <col min="6416" max="6416" width="2.7109375" customWidth="1"/>
    <col min="6417" max="6417" width="2" customWidth="1"/>
    <col min="6418" max="6418" width="10.7109375" customWidth="1"/>
    <col min="6419" max="6419" width="17.42578125" customWidth="1"/>
    <col min="6420" max="6420" width="7" customWidth="1"/>
    <col min="6421" max="6421" width="15.5703125" customWidth="1"/>
    <col min="6422" max="6422" width="16" customWidth="1"/>
    <col min="6656" max="6656" width="8.85546875" customWidth="1"/>
    <col min="6657" max="6657" width="63.85546875" customWidth="1"/>
    <col min="6658" max="6658" width="16.140625" customWidth="1"/>
    <col min="6659" max="6659" width="7.7109375" customWidth="1"/>
    <col min="6660" max="6660" width="1.28515625" customWidth="1"/>
    <col min="6661" max="6661" width="5.140625" customWidth="1"/>
    <col min="6662" max="6662" width="1.28515625" customWidth="1"/>
    <col min="6663" max="6663" width="8" customWidth="1"/>
    <col min="6664" max="6664" width="1.28515625" customWidth="1"/>
    <col min="6665" max="6665" width="5.42578125" customWidth="1"/>
    <col min="6666" max="6666" width="2.5703125" customWidth="1"/>
    <col min="6667" max="6667" width="6" customWidth="1"/>
    <col min="6668" max="6668" width="1.5703125" customWidth="1"/>
    <col min="6669" max="6669" width="5.42578125" customWidth="1"/>
    <col min="6670" max="6670" width="1.28515625" customWidth="1"/>
    <col min="6671" max="6671" width="6.7109375" customWidth="1"/>
    <col min="6672" max="6672" width="2.7109375" customWidth="1"/>
    <col min="6673" max="6673" width="2" customWidth="1"/>
    <col min="6674" max="6674" width="10.7109375" customWidth="1"/>
    <col min="6675" max="6675" width="17.42578125" customWidth="1"/>
    <col min="6676" max="6676" width="7" customWidth="1"/>
    <col min="6677" max="6677" width="15.5703125" customWidth="1"/>
    <col min="6678" max="6678" width="16" customWidth="1"/>
    <col min="6912" max="6912" width="8.85546875" customWidth="1"/>
    <col min="6913" max="6913" width="63.85546875" customWidth="1"/>
    <col min="6914" max="6914" width="16.140625" customWidth="1"/>
    <col min="6915" max="6915" width="7.7109375" customWidth="1"/>
    <col min="6916" max="6916" width="1.28515625" customWidth="1"/>
    <col min="6917" max="6917" width="5.140625" customWidth="1"/>
    <col min="6918" max="6918" width="1.28515625" customWidth="1"/>
    <col min="6919" max="6919" width="8" customWidth="1"/>
    <col min="6920" max="6920" width="1.28515625" customWidth="1"/>
    <col min="6921" max="6921" width="5.42578125" customWidth="1"/>
    <col min="6922" max="6922" width="2.5703125" customWidth="1"/>
    <col min="6923" max="6923" width="6" customWidth="1"/>
    <col min="6924" max="6924" width="1.5703125" customWidth="1"/>
    <col min="6925" max="6925" width="5.42578125" customWidth="1"/>
    <col min="6926" max="6926" width="1.28515625" customWidth="1"/>
    <col min="6927" max="6927" width="6.7109375" customWidth="1"/>
    <col min="6928" max="6928" width="2.7109375" customWidth="1"/>
    <col min="6929" max="6929" width="2" customWidth="1"/>
    <col min="6930" max="6930" width="10.7109375" customWidth="1"/>
    <col min="6931" max="6931" width="17.42578125" customWidth="1"/>
    <col min="6932" max="6932" width="7" customWidth="1"/>
    <col min="6933" max="6933" width="15.5703125" customWidth="1"/>
    <col min="6934" max="6934" width="16" customWidth="1"/>
    <col min="7168" max="7168" width="8.85546875" customWidth="1"/>
    <col min="7169" max="7169" width="63.85546875" customWidth="1"/>
    <col min="7170" max="7170" width="16.140625" customWidth="1"/>
    <col min="7171" max="7171" width="7.7109375" customWidth="1"/>
    <col min="7172" max="7172" width="1.28515625" customWidth="1"/>
    <col min="7173" max="7173" width="5.140625" customWidth="1"/>
    <col min="7174" max="7174" width="1.28515625" customWidth="1"/>
    <col min="7175" max="7175" width="8" customWidth="1"/>
    <col min="7176" max="7176" width="1.28515625" customWidth="1"/>
    <col min="7177" max="7177" width="5.42578125" customWidth="1"/>
    <col min="7178" max="7178" width="2.5703125" customWidth="1"/>
    <col min="7179" max="7179" width="6" customWidth="1"/>
    <col min="7180" max="7180" width="1.5703125" customWidth="1"/>
    <col min="7181" max="7181" width="5.42578125" customWidth="1"/>
    <col min="7182" max="7182" width="1.28515625" customWidth="1"/>
    <col min="7183" max="7183" width="6.7109375" customWidth="1"/>
    <col min="7184" max="7184" width="2.7109375" customWidth="1"/>
    <col min="7185" max="7185" width="2" customWidth="1"/>
    <col min="7186" max="7186" width="10.7109375" customWidth="1"/>
    <col min="7187" max="7187" width="17.42578125" customWidth="1"/>
    <col min="7188" max="7188" width="7" customWidth="1"/>
    <col min="7189" max="7189" width="15.5703125" customWidth="1"/>
    <col min="7190" max="7190" width="16" customWidth="1"/>
    <col min="7424" max="7424" width="8.85546875" customWidth="1"/>
    <col min="7425" max="7425" width="63.85546875" customWidth="1"/>
    <col min="7426" max="7426" width="16.140625" customWidth="1"/>
    <col min="7427" max="7427" width="7.7109375" customWidth="1"/>
    <col min="7428" max="7428" width="1.28515625" customWidth="1"/>
    <col min="7429" max="7429" width="5.140625" customWidth="1"/>
    <col min="7430" max="7430" width="1.28515625" customWidth="1"/>
    <col min="7431" max="7431" width="8" customWidth="1"/>
    <col min="7432" max="7432" width="1.28515625" customWidth="1"/>
    <col min="7433" max="7433" width="5.42578125" customWidth="1"/>
    <col min="7434" max="7434" width="2.5703125" customWidth="1"/>
    <col min="7435" max="7435" width="6" customWidth="1"/>
    <col min="7436" max="7436" width="1.5703125" customWidth="1"/>
    <col min="7437" max="7437" width="5.42578125" customWidth="1"/>
    <col min="7438" max="7438" width="1.28515625" customWidth="1"/>
    <col min="7439" max="7439" width="6.7109375" customWidth="1"/>
    <col min="7440" max="7440" width="2.7109375" customWidth="1"/>
    <col min="7441" max="7441" width="2" customWidth="1"/>
    <col min="7442" max="7442" width="10.7109375" customWidth="1"/>
    <col min="7443" max="7443" width="17.42578125" customWidth="1"/>
    <col min="7444" max="7444" width="7" customWidth="1"/>
    <col min="7445" max="7445" width="15.5703125" customWidth="1"/>
    <col min="7446" max="7446" width="16" customWidth="1"/>
    <col min="7680" max="7680" width="8.85546875" customWidth="1"/>
    <col min="7681" max="7681" width="63.85546875" customWidth="1"/>
    <col min="7682" max="7682" width="16.140625" customWidth="1"/>
    <col min="7683" max="7683" width="7.7109375" customWidth="1"/>
    <col min="7684" max="7684" width="1.28515625" customWidth="1"/>
    <col min="7685" max="7685" width="5.140625" customWidth="1"/>
    <col min="7686" max="7686" width="1.28515625" customWidth="1"/>
    <col min="7687" max="7687" width="8" customWidth="1"/>
    <col min="7688" max="7688" width="1.28515625" customWidth="1"/>
    <col min="7689" max="7689" width="5.42578125" customWidth="1"/>
    <col min="7690" max="7690" width="2.5703125" customWidth="1"/>
    <col min="7691" max="7691" width="6" customWidth="1"/>
    <col min="7692" max="7692" width="1.5703125" customWidth="1"/>
    <col min="7693" max="7693" width="5.42578125" customWidth="1"/>
    <col min="7694" max="7694" width="1.28515625" customWidth="1"/>
    <col min="7695" max="7695" width="6.7109375" customWidth="1"/>
    <col min="7696" max="7696" width="2.7109375" customWidth="1"/>
    <col min="7697" max="7697" width="2" customWidth="1"/>
    <col min="7698" max="7698" width="10.7109375" customWidth="1"/>
    <col min="7699" max="7699" width="17.42578125" customWidth="1"/>
    <col min="7700" max="7700" width="7" customWidth="1"/>
    <col min="7701" max="7701" width="15.5703125" customWidth="1"/>
    <col min="7702" max="7702" width="16" customWidth="1"/>
    <col min="7936" max="7936" width="8.85546875" customWidth="1"/>
    <col min="7937" max="7937" width="63.85546875" customWidth="1"/>
    <col min="7938" max="7938" width="16.140625" customWidth="1"/>
    <col min="7939" max="7939" width="7.7109375" customWidth="1"/>
    <col min="7940" max="7940" width="1.28515625" customWidth="1"/>
    <col min="7941" max="7941" width="5.140625" customWidth="1"/>
    <col min="7942" max="7942" width="1.28515625" customWidth="1"/>
    <col min="7943" max="7943" width="8" customWidth="1"/>
    <col min="7944" max="7944" width="1.28515625" customWidth="1"/>
    <col min="7945" max="7945" width="5.42578125" customWidth="1"/>
    <col min="7946" max="7946" width="2.5703125" customWidth="1"/>
    <col min="7947" max="7947" width="6" customWidth="1"/>
    <col min="7948" max="7948" width="1.5703125" customWidth="1"/>
    <col min="7949" max="7949" width="5.42578125" customWidth="1"/>
    <col min="7950" max="7950" width="1.28515625" customWidth="1"/>
    <col min="7951" max="7951" width="6.7109375" customWidth="1"/>
    <col min="7952" max="7952" width="2.7109375" customWidth="1"/>
    <col min="7953" max="7953" width="2" customWidth="1"/>
    <col min="7954" max="7954" width="10.7109375" customWidth="1"/>
    <col min="7955" max="7955" width="17.42578125" customWidth="1"/>
    <col min="7956" max="7956" width="7" customWidth="1"/>
    <col min="7957" max="7957" width="15.5703125" customWidth="1"/>
    <col min="7958" max="7958" width="16" customWidth="1"/>
    <col min="8192" max="8192" width="8.85546875" customWidth="1"/>
    <col min="8193" max="8193" width="63.85546875" customWidth="1"/>
    <col min="8194" max="8194" width="16.140625" customWidth="1"/>
    <col min="8195" max="8195" width="7.7109375" customWidth="1"/>
    <col min="8196" max="8196" width="1.28515625" customWidth="1"/>
    <col min="8197" max="8197" width="5.140625" customWidth="1"/>
    <col min="8198" max="8198" width="1.28515625" customWidth="1"/>
    <col min="8199" max="8199" width="8" customWidth="1"/>
    <col min="8200" max="8200" width="1.28515625" customWidth="1"/>
    <col min="8201" max="8201" width="5.42578125" customWidth="1"/>
    <col min="8202" max="8202" width="2.5703125" customWidth="1"/>
    <col min="8203" max="8203" width="6" customWidth="1"/>
    <col min="8204" max="8204" width="1.5703125" customWidth="1"/>
    <col min="8205" max="8205" width="5.42578125" customWidth="1"/>
    <col min="8206" max="8206" width="1.28515625" customWidth="1"/>
    <col min="8207" max="8207" width="6.7109375" customWidth="1"/>
    <col min="8208" max="8208" width="2.7109375" customWidth="1"/>
    <col min="8209" max="8209" width="2" customWidth="1"/>
    <col min="8210" max="8210" width="10.7109375" customWidth="1"/>
    <col min="8211" max="8211" width="17.42578125" customWidth="1"/>
    <col min="8212" max="8212" width="7" customWidth="1"/>
    <col min="8213" max="8213" width="15.5703125" customWidth="1"/>
    <col min="8214" max="8214" width="16" customWidth="1"/>
    <col min="8448" max="8448" width="8.85546875" customWidth="1"/>
    <col min="8449" max="8449" width="63.85546875" customWidth="1"/>
    <col min="8450" max="8450" width="16.140625" customWidth="1"/>
    <col min="8451" max="8451" width="7.7109375" customWidth="1"/>
    <col min="8452" max="8452" width="1.28515625" customWidth="1"/>
    <col min="8453" max="8453" width="5.140625" customWidth="1"/>
    <col min="8454" max="8454" width="1.28515625" customWidth="1"/>
    <col min="8455" max="8455" width="8" customWidth="1"/>
    <col min="8456" max="8456" width="1.28515625" customWidth="1"/>
    <col min="8457" max="8457" width="5.42578125" customWidth="1"/>
    <col min="8458" max="8458" width="2.5703125" customWidth="1"/>
    <col min="8459" max="8459" width="6" customWidth="1"/>
    <col min="8460" max="8460" width="1.5703125" customWidth="1"/>
    <col min="8461" max="8461" width="5.42578125" customWidth="1"/>
    <col min="8462" max="8462" width="1.28515625" customWidth="1"/>
    <col min="8463" max="8463" width="6.7109375" customWidth="1"/>
    <col min="8464" max="8464" width="2.7109375" customWidth="1"/>
    <col min="8465" max="8465" width="2" customWidth="1"/>
    <col min="8466" max="8466" width="10.7109375" customWidth="1"/>
    <col min="8467" max="8467" width="17.42578125" customWidth="1"/>
    <col min="8468" max="8468" width="7" customWidth="1"/>
    <col min="8469" max="8469" width="15.5703125" customWidth="1"/>
    <col min="8470" max="8470" width="16" customWidth="1"/>
    <col min="8704" max="8704" width="8.85546875" customWidth="1"/>
    <col min="8705" max="8705" width="63.85546875" customWidth="1"/>
    <col min="8706" max="8706" width="16.140625" customWidth="1"/>
    <col min="8707" max="8707" width="7.7109375" customWidth="1"/>
    <col min="8708" max="8708" width="1.28515625" customWidth="1"/>
    <col min="8709" max="8709" width="5.140625" customWidth="1"/>
    <col min="8710" max="8710" width="1.28515625" customWidth="1"/>
    <col min="8711" max="8711" width="8" customWidth="1"/>
    <col min="8712" max="8712" width="1.28515625" customWidth="1"/>
    <col min="8713" max="8713" width="5.42578125" customWidth="1"/>
    <col min="8714" max="8714" width="2.5703125" customWidth="1"/>
    <col min="8715" max="8715" width="6" customWidth="1"/>
    <col min="8716" max="8716" width="1.5703125" customWidth="1"/>
    <col min="8717" max="8717" width="5.42578125" customWidth="1"/>
    <col min="8718" max="8718" width="1.28515625" customWidth="1"/>
    <col min="8719" max="8719" width="6.7109375" customWidth="1"/>
    <col min="8720" max="8720" width="2.7109375" customWidth="1"/>
    <col min="8721" max="8721" width="2" customWidth="1"/>
    <col min="8722" max="8722" width="10.7109375" customWidth="1"/>
    <col min="8723" max="8723" width="17.42578125" customWidth="1"/>
    <col min="8724" max="8724" width="7" customWidth="1"/>
    <col min="8725" max="8725" width="15.5703125" customWidth="1"/>
    <col min="8726" max="8726" width="16" customWidth="1"/>
    <col min="8960" max="8960" width="8.85546875" customWidth="1"/>
    <col min="8961" max="8961" width="63.85546875" customWidth="1"/>
    <col min="8962" max="8962" width="16.140625" customWidth="1"/>
    <col min="8963" max="8963" width="7.7109375" customWidth="1"/>
    <col min="8964" max="8964" width="1.28515625" customWidth="1"/>
    <col min="8965" max="8965" width="5.140625" customWidth="1"/>
    <col min="8966" max="8966" width="1.28515625" customWidth="1"/>
    <col min="8967" max="8967" width="8" customWidth="1"/>
    <col min="8968" max="8968" width="1.28515625" customWidth="1"/>
    <col min="8969" max="8969" width="5.42578125" customWidth="1"/>
    <col min="8970" max="8970" width="2.5703125" customWidth="1"/>
    <col min="8971" max="8971" width="6" customWidth="1"/>
    <col min="8972" max="8972" width="1.5703125" customWidth="1"/>
    <col min="8973" max="8973" width="5.42578125" customWidth="1"/>
    <col min="8974" max="8974" width="1.28515625" customWidth="1"/>
    <col min="8975" max="8975" width="6.7109375" customWidth="1"/>
    <col min="8976" max="8976" width="2.7109375" customWidth="1"/>
    <col min="8977" max="8977" width="2" customWidth="1"/>
    <col min="8978" max="8978" width="10.7109375" customWidth="1"/>
    <col min="8979" max="8979" width="17.42578125" customWidth="1"/>
    <col min="8980" max="8980" width="7" customWidth="1"/>
    <col min="8981" max="8981" width="15.5703125" customWidth="1"/>
    <col min="8982" max="8982" width="16" customWidth="1"/>
    <col min="9216" max="9216" width="8.85546875" customWidth="1"/>
    <col min="9217" max="9217" width="63.85546875" customWidth="1"/>
    <col min="9218" max="9218" width="16.140625" customWidth="1"/>
    <col min="9219" max="9219" width="7.7109375" customWidth="1"/>
    <col min="9220" max="9220" width="1.28515625" customWidth="1"/>
    <col min="9221" max="9221" width="5.140625" customWidth="1"/>
    <col min="9222" max="9222" width="1.28515625" customWidth="1"/>
    <col min="9223" max="9223" width="8" customWidth="1"/>
    <col min="9224" max="9224" width="1.28515625" customWidth="1"/>
    <col min="9225" max="9225" width="5.42578125" customWidth="1"/>
    <col min="9226" max="9226" width="2.5703125" customWidth="1"/>
    <col min="9227" max="9227" width="6" customWidth="1"/>
    <col min="9228" max="9228" width="1.5703125" customWidth="1"/>
    <col min="9229" max="9229" width="5.42578125" customWidth="1"/>
    <col min="9230" max="9230" width="1.28515625" customWidth="1"/>
    <col min="9231" max="9231" width="6.7109375" customWidth="1"/>
    <col min="9232" max="9232" width="2.7109375" customWidth="1"/>
    <col min="9233" max="9233" width="2" customWidth="1"/>
    <col min="9234" max="9234" width="10.7109375" customWidth="1"/>
    <col min="9235" max="9235" width="17.42578125" customWidth="1"/>
    <col min="9236" max="9236" width="7" customWidth="1"/>
    <col min="9237" max="9237" width="15.5703125" customWidth="1"/>
    <col min="9238" max="9238" width="16" customWidth="1"/>
    <col min="9472" max="9472" width="8.85546875" customWidth="1"/>
    <col min="9473" max="9473" width="63.85546875" customWidth="1"/>
    <col min="9474" max="9474" width="16.140625" customWidth="1"/>
    <col min="9475" max="9475" width="7.7109375" customWidth="1"/>
    <col min="9476" max="9476" width="1.28515625" customWidth="1"/>
    <col min="9477" max="9477" width="5.140625" customWidth="1"/>
    <col min="9478" max="9478" width="1.28515625" customWidth="1"/>
    <col min="9479" max="9479" width="8" customWidth="1"/>
    <col min="9480" max="9480" width="1.28515625" customWidth="1"/>
    <col min="9481" max="9481" width="5.42578125" customWidth="1"/>
    <col min="9482" max="9482" width="2.5703125" customWidth="1"/>
    <col min="9483" max="9483" width="6" customWidth="1"/>
    <col min="9484" max="9484" width="1.5703125" customWidth="1"/>
    <col min="9485" max="9485" width="5.42578125" customWidth="1"/>
    <col min="9486" max="9486" width="1.28515625" customWidth="1"/>
    <col min="9487" max="9487" width="6.7109375" customWidth="1"/>
    <col min="9488" max="9488" width="2.7109375" customWidth="1"/>
    <col min="9489" max="9489" width="2" customWidth="1"/>
    <col min="9490" max="9490" width="10.7109375" customWidth="1"/>
    <col min="9491" max="9491" width="17.42578125" customWidth="1"/>
    <col min="9492" max="9492" width="7" customWidth="1"/>
    <col min="9493" max="9493" width="15.5703125" customWidth="1"/>
    <col min="9494" max="9494" width="16" customWidth="1"/>
    <col min="9728" max="9728" width="8.85546875" customWidth="1"/>
    <col min="9729" max="9729" width="63.85546875" customWidth="1"/>
    <col min="9730" max="9730" width="16.140625" customWidth="1"/>
    <col min="9731" max="9731" width="7.7109375" customWidth="1"/>
    <col min="9732" max="9732" width="1.28515625" customWidth="1"/>
    <col min="9733" max="9733" width="5.140625" customWidth="1"/>
    <col min="9734" max="9734" width="1.28515625" customWidth="1"/>
    <col min="9735" max="9735" width="8" customWidth="1"/>
    <col min="9736" max="9736" width="1.28515625" customWidth="1"/>
    <col min="9737" max="9737" width="5.42578125" customWidth="1"/>
    <col min="9738" max="9738" width="2.5703125" customWidth="1"/>
    <col min="9739" max="9739" width="6" customWidth="1"/>
    <col min="9740" max="9740" width="1.5703125" customWidth="1"/>
    <col min="9741" max="9741" width="5.42578125" customWidth="1"/>
    <col min="9742" max="9742" width="1.28515625" customWidth="1"/>
    <col min="9743" max="9743" width="6.7109375" customWidth="1"/>
    <col min="9744" max="9744" width="2.7109375" customWidth="1"/>
    <col min="9745" max="9745" width="2" customWidth="1"/>
    <col min="9746" max="9746" width="10.7109375" customWidth="1"/>
    <col min="9747" max="9747" width="17.42578125" customWidth="1"/>
    <col min="9748" max="9748" width="7" customWidth="1"/>
    <col min="9749" max="9749" width="15.5703125" customWidth="1"/>
    <col min="9750" max="9750" width="16" customWidth="1"/>
    <col min="9984" max="9984" width="8.85546875" customWidth="1"/>
    <col min="9985" max="9985" width="63.85546875" customWidth="1"/>
    <col min="9986" max="9986" width="16.140625" customWidth="1"/>
    <col min="9987" max="9987" width="7.7109375" customWidth="1"/>
    <col min="9988" max="9988" width="1.28515625" customWidth="1"/>
    <col min="9989" max="9989" width="5.140625" customWidth="1"/>
    <col min="9990" max="9990" width="1.28515625" customWidth="1"/>
    <col min="9991" max="9991" width="8" customWidth="1"/>
    <col min="9992" max="9992" width="1.28515625" customWidth="1"/>
    <col min="9993" max="9993" width="5.42578125" customWidth="1"/>
    <col min="9994" max="9994" width="2.5703125" customWidth="1"/>
    <col min="9995" max="9995" width="6" customWidth="1"/>
    <col min="9996" max="9996" width="1.5703125" customWidth="1"/>
    <col min="9997" max="9997" width="5.42578125" customWidth="1"/>
    <col min="9998" max="9998" width="1.28515625" customWidth="1"/>
    <col min="9999" max="9999" width="6.7109375" customWidth="1"/>
    <col min="10000" max="10000" width="2.7109375" customWidth="1"/>
    <col min="10001" max="10001" width="2" customWidth="1"/>
    <col min="10002" max="10002" width="10.7109375" customWidth="1"/>
    <col min="10003" max="10003" width="17.42578125" customWidth="1"/>
    <col min="10004" max="10004" width="7" customWidth="1"/>
    <col min="10005" max="10005" width="15.5703125" customWidth="1"/>
    <col min="10006" max="10006" width="16" customWidth="1"/>
    <col min="10240" max="10240" width="8.85546875" customWidth="1"/>
    <col min="10241" max="10241" width="63.85546875" customWidth="1"/>
    <col min="10242" max="10242" width="16.140625" customWidth="1"/>
    <col min="10243" max="10243" width="7.7109375" customWidth="1"/>
    <col min="10244" max="10244" width="1.28515625" customWidth="1"/>
    <col min="10245" max="10245" width="5.140625" customWidth="1"/>
    <col min="10246" max="10246" width="1.28515625" customWidth="1"/>
    <col min="10247" max="10247" width="8" customWidth="1"/>
    <col min="10248" max="10248" width="1.28515625" customWidth="1"/>
    <col min="10249" max="10249" width="5.42578125" customWidth="1"/>
    <col min="10250" max="10250" width="2.5703125" customWidth="1"/>
    <col min="10251" max="10251" width="6" customWidth="1"/>
    <col min="10252" max="10252" width="1.5703125" customWidth="1"/>
    <col min="10253" max="10253" width="5.42578125" customWidth="1"/>
    <col min="10254" max="10254" width="1.28515625" customWidth="1"/>
    <col min="10255" max="10255" width="6.7109375" customWidth="1"/>
    <col min="10256" max="10256" width="2.7109375" customWidth="1"/>
    <col min="10257" max="10257" width="2" customWidth="1"/>
    <col min="10258" max="10258" width="10.7109375" customWidth="1"/>
    <col min="10259" max="10259" width="17.42578125" customWidth="1"/>
    <col min="10260" max="10260" width="7" customWidth="1"/>
    <col min="10261" max="10261" width="15.5703125" customWidth="1"/>
    <col min="10262" max="10262" width="16" customWidth="1"/>
    <col min="10496" max="10496" width="8.85546875" customWidth="1"/>
    <col min="10497" max="10497" width="63.85546875" customWidth="1"/>
    <col min="10498" max="10498" width="16.140625" customWidth="1"/>
    <col min="10499" max="10499" width="7.7109375" customWidth="1"/>
    <col min="10500" max="10500" width="1.28515625" customWidth="1"/>
    <col min="10501" max="10501" width="5.140625" customWidth="1"/>
    <col min="10502" max="10502" width="1.28515625" customWidth="1"/>
    <col min="10503" max="10503" width="8" customWidth="1"/>
    <col min="10504" max="10504" width="1.28515625" customWidth="1"/>
    <col min="10505" max="10505" width="5.42578125" customWidth="1"/>
    <col min="10506" max="10506" width="2.5703125" customWidth="1"/>
    <col min="10507" max="10507" width="6" customWidth="1"/>
    <col min="10508" max="10508" width="1.5703125" customWidth="1"/>
    <col min="10509" max="10509" width="5.42578125" customWidth="1"/>
    <col min="10510" max="10510" width="1.28515625" customWidth="1"/>
    <col min="10511" max="10511" width="6.7109375" customWidth="1"/>
    <col min="10512" max="10512" width="2.7109375" customWidth="1"/>
    <col min="10513" max="10513" width="2" customWidth="1"/>
    <col min="10514" max="10514" width="10.7109375" customWidth="1"/>
    <col min="10515" max="10515" width="17.42578125" customWidth="1"/>
    <col min="10516" max="10516" width="7" customWidth="1"/>
    <col min="10517" max="10517" width="15.5703125" customWidth="1"/>
    <col min="10518" max="10518" width="16" customWidth="1"/>
    <col min="10752" max="10752" width="8.85546875" customWidth="1"/>
    <col min="10753" max="10753" width="63.85546875" customWidth="1"/>
    <col min="10754" max="10754" width="16.140625" customWidth="1"/>
    <col min="10755" max="10755" width="7.7109375" customWidth="1"/>
    <col min="10756" max="10756" width="1.28515625" customWidth="1"/>
    <col min="10757" max="10757" width="5.140625" customWidth="1"/>
    <col min="10758" max="10758" width="1.28515625" customWidth="1"/>
    <col min="10759" max="10759" width="8" customWidth="1"/>
    <col min="10760" max="10760" width="1.28515625" customWidth="1"/>
    <col min="10761" max="10761" width="5.42578125" customWidth="1"/>
    <col min="10762" max="10762" width="2.5703125" customWidth="1"/>
    <col min="10763" max="10763" width="6" customWidth="1"/>
    <col min="10764" max="10764" width="1.5703125" customWidth="1"/>
    <col min="10765" max="10765" width="5.42578125" customWidth="1"/>
    <col min="10766" max="10766" width="1.28515625" customWidth="1"/>
    <col min="10767" max="10767" width="6.7109375" customWidth="1"/>
    <col min="10768" max="10768" width="2.7109375" customWidth="1"/>
    <col min="10769" max="10769" width="2" customWidth="1"/>
    <col min="10770" max="10770" width="10.7109375" customWidth="1"/>
    <col min="10771" max="10771" width="17.42578125" customWidth="1"/>
    <col min="10772" max="10772" width="7" customWidth="1"/>
    <col min="10773" max="10773" width="15.5703125" customWidth="1"/>
    <col min="10774" max="10774" width="16" customWidth="1"/>
    <col min="11008" max="11008" width="8.85546875" customWidth="1"/>
    <col min="11009" max="11009" width="63.85546875" customWidth="1"/>
    <col min="11010" max="11010" width="16.140625" customWidth="1"/>
    <col min="11011" max="11011" width="7.7109375" customWidth="1"/>
    <col min="11012" max="11012" width="1.28515625" customWidth="1"/>
    <col min="11013" max="11013" width="5.140625" customWidth="1"/>
    <col min="11014" max="11014" width="1.28515625" customWidth="1"/>
    <col min="11015" max="11015" width="8" customWidth="1"/>
    <col min="11016" max="11016" width="1.28515625" customWidth="1"/>
    <col min="11017" max="11017" width="5.42578125" customWidth="1"/>
    <col min="11018" max="11018" width="2.5703125" customWidth="1"/>
    <col min="11019" max="11019" width="6" customWidth="1"/>
    <col min="11020" max="11020" width="1.5703125" customWidth="1"/>
    <col min="11021" max="11021" width="5.42578125" customWidth="1"/>
    <col min="11022" max="11022" width="1.28515625" customWidth="1"/>
    <col min="11023" max="11023" width="6.7109375" customWidth="1"/>
    <col min="11024" max="11024" width="2.7109375" customWidth="1"/>
    <col min="11025" max="11025" width="2" customWidth="1"/>
    <col min="11026" max="11026" width="10.7109375" customWidth="1"/>
    <col min="11027" max="11027" width="17.42578125" customWidth="1"/>
    <col min="11028" max="11028" width="7" customWidth="1"/>
    <col min="11029" max="11029" width="15.5703125" customWidth="1"/>
    <col min="11030" max="11030" width="16" customWidth="1"/>
    <col min="11264" max="11264" width="8.85546875" customWidth="1"/>
    <col min="11265" max="11265" width="63.85546875" customWidth="1"/>
    <col min="11266" max="11266" width="16.140625" customWidth="1"/>
    <col min="11267" max="11267" width="7.7109375" customWidth="1"/>
    <col min="11268" max="11268" width="1.28515625" customWidth="1"/>
    <col min="11269" max="11269" width="5.140625" customWidth="1"/>
    <col min="11270" max="11270" width="1.28515625" customWidth="1"/>
    <col min="11271" max="11271" width="8" customWidth="1"/>
    <col min="11272" max="11272" width="1.28515625" customWidth="1"/>
    <col min="11273" max="11273" width="5.42578125" customWidth="1"/>
    <col min="11274" max="11274" width="2.5703125" customWidth="1"/>
    <col min="11275" max="11275" width="6" customWidth="1"/>
    <col min="11276" max="11276" width="1.5703125" customWidth="1"/>
    <col min="11277" max="11277" width="5.42578125" customWidth="1"/>
    <col min="11278" max="11278" width="1.28515625" customWidth="1"/>
    <col min="11279" max="11279" width="6.7109375" customWidth="1"/>
    <col min="11280" max="11280" width="2.7109375" customWidth="1"/>
    <col min="11281" max="11281" width="2" customWidth="1"/>
    <col min="11282" max="11282" width="10.7109375" customWidth="1"/>
    <col min="11283" max="11283" width="17.42578125" customWidth="1"/>
    <col min="11284" max="11284" width="7" customWidth="1"/>
    <col min="11285" max="11285" width="15.5703125" customWidth="1"/>
    <col min="11286" max="11286" width="16" customWidth="1"/>
    <col min="11520" max="11520" width="8.85546875" customWidth="1"/>
    <col min="11521" max="11521" width="63.85546875" customWidth="1"/>
    <col min="11522" max="11522" width="16.140625" customWidth="1"/>
    <col min="11523" max="11523" width="7.7109375" customWidth="1"/>
    <col min="11524" max="11524" width="1.28515625" customWidth="1"/>
    <col min="11525" max="11525" width="5.140625" customWidth="1"/>
    <col min="11526" max="11526" width="1.28515625" customWidth="1"/>
    <col min="11527" max="11527" width="8" customWidth="1"/>
    <col min="11528" max="11528" width="1.28515625" customWidth="1"/>
    <col min="11529" max="11529" width="5.42578125" customWidth="1"/>
    <col min="11530" max="11530" width="2.5703125" customWidth="1"/>
    <col min="11531" max="11531" width="6" customWidth="1"/>
    <col min="11532" max="11532" width="1.5703125" customWidth="1"/>
    <col min="11533" max="11533" width="5.42578125" customWidth="1"/>
    <col min="11534" max="11534" width="1.28515625" customWidth="1"/>
    <col min="11535" max="11535" width="6.7109375" customWidth="1"/>
    <col min="11536" max="11536" width="2.7109375" customWidth="1"/>
    <col min="11537" max="11537" width="2" customWidth="1"/>
    <col min="11538" max="11538" width="10.7109375" customWidth="1"/>
    <col min="11539" max="11539" width="17.42578125" customWidth="1"/>
    <col min="11540" max="11540" width="7" customWidth="1"/>
    <col min="11541" max="11541" width="15.5703125" customWidth="1"/>
    <col min="11542" max="11542" width="16" customWidth="1"/>
    <col min="11776" max="11776" width="8.85546875" customWidth="1"/>
    <col min="11777" max="11777" width="63.85546875" customWidth="1"/>
    <col min="11778" max="11778" width="16.140625" customWidth="1"/>
    <col min="11779" max="11779" width="7.7109375" customWidth="1"/>
    <col min="11780" max="11780" width="1.28515625" customWidth="1"/>
    <col min="11781" max="11781" width="5.140625" customWidth="1"/>
    <col min="11782" max="11782" width="1.28515625" customWidth="1"/>
    <col min="11783" max="11783" width="8" customWidth="1"/>
    <col min="11784" max="11784" width="1.28515625" customWidth="1"/>
    <col min="11785" max="11785" width="5.42578125" customWidth="1"/>
    <col min="11786" max="11786" width="2.5703125" customWidth="1"/>
    <col min="11787" max="11787" width="6" customWidth="1"/>
    <col min="11788" max="11788" width="1.5703125" customWidth="1"/>
    <col min="11789" max="11789" width="5.42578125" customWidth="1"/>
    <col min="11790" max="11790" width="1.28515625" customWidth="1"/>
    <col min="11791" max="11791" width="6.7109375" customWidth="1"/>
    <col min="11792" max="11792" width="2.7109375" customWidth="1"/>
    <col min="11793" max="11793" width="2" customWidth="1"/>
    <col min="11794" max="11794" width="10.7109375" customWidth="1"/>
    <col min="11795" max="11795" width="17.42578125" customWidth="1"/>
    <col min="11796" max="11796" width="7" customWidth="1"/>
    <col min="11797" max="11797" width="15.5703125" customWidth="1"/>
    <col min="11798" max="11798" width="16" customWidth="1"/>
    <col min="12032" max="12032" width="8.85546875" customWidth="1"/>
    <col min="12033" max="12033" width="63.85546875" customWidth="1"/>
    <col min="12034" max="12034" width="16.140625" customWidth="1"/>
    <col min="12035" max="12035" width="7.7109375" customWidth="1"/>
    <col min="12036" max="12036" width="1.28515625" customWidth="1"/>
    <col min="12037" max="12037" width="5.140625" customWidth="1"/>
    <col min="12038" max="12038" width="1.28515625" customWidth="1"/>
    <col min="12039" max="12039" width="8" customWidth="1"/>
    <col min="12040" max="12040" width="1.28515625" customWidth="1"/>
    <col min="12041" max="12041" width="5.42578125" customWidth="1"/>
    <col min="12042" max="12042" width="2.5703125" customWidth="1"/>
    <col min="12043" max="12043" width="6" customWidth="1"/>
    <col min="12044" max="12044" width="1.5703125" customWidth="1"/>
    <col min="12045" max="12045" width="5.42578125" customWidth="1"/>
    <col min="12046" max="12046" width="1.28515625" customWidth="1"/>
    <col min="12047" max="12047" width="6.7109375" customWidth="1"/>
    <col min="12048" max="12048" width="2.7109375" customWidth="1"/>
    <col min="12049" max="12049" width="2" customWidth="1"/>
    <col min="12050" max="12050" width="10.7109375" customWidth="1"/>
    <col min="12051" max="12051" width="17.42578125" customWidth="1"/>
    <col min="12052" max="12052" width="7" customWidth="1"/>
    <col min="12053" max="12053" width="15.5703125" customWidth="1"/>
    <col min="12054" max="12054" width="16" customWidth="1"/>
    <col min="12288" max="12288" width="8.85546875" customWidth="1"/>
    <col min="12289" max="12289" width="63.85546875" customWidth="1"/>
    <col min="12290" max="12290" width="16.140625" customWidth="1"/>
    <col min="12291" max="12291" width="7.7109375" customWidth="1"/>
    <col min="12292" max="12292" width="1.28515625" customWidth="1"/>
    <col min="12293" max="12293" width="5.140625" customWidth="1"/>
    <col min="12294" max="12294" width="1.28515625" customWidth="1"/>
    <col min="12295" max="12295" width="8" customWidth="1"/>
    <col min="12296" max="12296" width="1.28515625" customWidth="1"/>
    <col min="12297" max="12297" width="5.42578125" customWidth="1"/>
    <col min="12298" max="12298" width="2.5703125" customWidth="1"/>
    <col min="12299" max="12299" width="6" customWidth="1"/>
    <col min="12300" max="12300" width="1.5703125" customWidth="1"/>
    <col min="12301" max="12301" width="5.42578125" customWidth="1"/>
    <col min="12302" max="12302" width="1.28515625" customWidth="1"/>
    <col min="12303" max="12303" width="6.7109375" customWidth="1"/>
    <col min="12304" max="12304" width="2.7109375" customWidth="1"/>
    <col min="12305" max="12305" width="2" customWidth="1"/>
    <col min="12306" max="12306" width="10.7109375" customWidth="1"/>
    <col min="12307" max="12307" width="17.42578125" customWidth="1"/>
    <col min="12308" max="12308" width="7" customWidth="1"/>
    <col min="12309" max="12309" width="15.5703125" customWidth="1"/>
    <col min="12310" max="12310" width="16" customWidth="1"/>
    <col min="12544" max="12544" width="8.85546875" customWidth="1"/>
    <col min="12545" max="12545" width="63.85546875" customWidth="1"/>
    <col min="12546" max="12546" width="16.140625" customWidth="1"/>
    <col min="12547" max="12547" width="7.7109375" customWidth="1"/>
    <col min="12548" max="12548" width="1.28515625" customWidth="1"/>
    <col min="12549" max="12549" width="5.140625" customWidth="1"/>
    <col min="12550" max="12550" width="1.28515625" customWidth="1"/>
    <col min="12551" max="12551" width="8" customWidth="1"/>
    <col min="12552" max="12552" width="1.28515625" customWidth="1"/>
    <col min="12553" max="12553" width="5.42578125" customWidth="1"/>
    <col min="12554" max="12554" width="2.5703125" customWidth="1"/>
    <col min="12555" max="12555" width="6" customWidth="1"/>
    <col min="12556" max="12556" width="1.5703125" customWidth="1"/>
    <col min="12557" max="12557" width="5.42578125" customWidth="1"/>
    <col min="12558" max="12558" width="1.28515625" customWidth="1"/>
    <col min="12559" max="12559" width="6.7109375" customWidth="1"/>
    <col min="12560" max="12560" width="2.7109375" customWidth="1"/>
    <col min="12561" max="12561" width="2" customWidth="1"/>
    <col min="12562" max="12562" width="10.7109375" customWidth="1"/>
    <col min="12563" max="12563" width="17.42578125" customWidth="1"/>
    <col min="12564" max="12564" width="7" customWidth="1"/>
    <col min="12565" max="12565" width="15.5703125" customWidth="1"/>
    <col min="12566" max="12566" width="16" customWidth="1"/>
    <col min="12800" max="12800" width="8.85546875" customWidth="1"/>
    <col min="12801" max="12801" width="63.85546875" customWidth="1"/>
    <col min="12802" max="12802" width="16.140625" customWidth="1"/>
    <col min="12803" max="12803" width="7.7109375" customWidth="1"/>
    <col min="12804" max="12804" width="1.28515625" customWidth="1"/>
    <col min="12805" max="12805" width="5.140625" customWidth="1"/>
    <col min="12806" max="12806" width="1.28515625" customWidth="1"/>
    <col min="12807" max="12807" width="8" customWidth="1"/>
    <col min="12808" max="12808" width="1.28515625" customWidth="1"/>
    <col min="12809" max="12809" width="5.42578125" customWidth="1"/>
    <col min="12810" max="12810" width="2.5703125" customWidth="1"/>
    <col min="12811" max="12811" width="6" customWidth="1"/>
    <col min="12812" max="12812" width="1.5703125" customWidth="1"/>
    <col min="12813" max="12813" width="5.42578125" customWidth="1"/>
    <col min="12814" max="12814" width="1.28515625" customWidth="1"/>
    <col min="12815" max="12815" width="6.7109375" customWidth="1"/>
    <col min="12816" max="12816" width="2.7109375" customWidth="1"/>
    <col min="12817" max="12817" width="2" customWidth="1"/>
    <col min="12818" max="12818" width="10.7109375" customWidth="1"/>
    <col min="12819" max="12819" width="17.42578125" customWidth="1"/>
    <col min="12820" max="12820" width="7" customWidth="1"/>
    <col min="12821" max="12821" width="15.5703125" customWidth="1"/>
    <col min="12822" max="12822" width="16" customWidth="1"/>
    <col min="13056" max="13056" width="8.85546875" customWidth="1"/>
    <col min="13057" max="13057" width="63.85546875" customWidth="1"/>
    <col min="13058" max="13058" width="16.140625" customWidth="1"/>
    <col min="13059" max="13059" width="7.7109375" customWidth="1"/>
    <col min="13060" max="13060" width="1.28515625" customWidth="1"/>
    <col min="13061" max="13061" width="5.140625" customWidth="1"/>
    <col min="13062" max="13062" width="1.28515625" customWidth="1"/>
    <col min="13063" max="13063" width="8" customWidth="1"/>
    <col min="13064" max="13064" width="1.28515625" customWidth="1"/>
    <col min="13065" max="13065" width="5.42578125" customWidth="1"/>
    <col min="13066" max="13066" width="2.5703125" customWidth="1"/>
    <col min="13067" max="13067" width="6" customWidth="1"/>
    <col min="13068" max="13068" width="1.5703125" customWidth="1"/>
    <col min="13069" max="13069" width="5.42578125" customWidth="1"/>
    <col min="13070" max="13070" width="1.28515625" customWidth="1"/>
    <col min="13071" max="13071" width="6.7109375" customWidth="1"/>
    <col min="13072" max="13072" width="2.7109375" customWidth="1"/>
    <col min="13073" max="13073" width="2" customWidth="1"/>
    <col min="13074" max="13074" width="10.7109375" customWidth="1"/>
    <col min="13075" max="13075" width="17.42578125" customWidth="1"/>
    <col min="13076" max="13076" width="7" customWidth="1"/>
    <col min="13077" max="13077" width="15.5703125" customWidth="1"/>
    <col min="13078" max="13078" width="16" customWidth="1"/>
    <col min="13312" max="13312" width="8.85546875" customWidth="1"/>
    <col min="13313" max="13313" width="63.85546875" customWidth="1"/>
    <col min="13314" max="13314" width="16.140625" customWidth="1"/>
    <col min="13315" max="13315" width="7.7109375" customWidth="1"/>
    <col min="13316" max="13316" width="1.28515625" customWidth="1"/>
    <col min="13317" max="13317" width="5.140625" customWidth="1"/>
    <col min="13318" max="13318" width="1.28515625" customWidth="1"/>
    <col min="13319" max="13319" width="8" customWidth="1"/>
    <col min="13320" max="13320" width="1.28515625" customWidth="1"/>
    <col min="13321" max="13321" width="5.42578125" customWidth="1"/>
    <col min="13322" max="13322" width="2.5703125" customWidth="1"/>
    <col min="13323" max="13323" width="6" customWidth="1"/>
    <col min="13324" max="13324" width="1.5703125" customWidth="1"/>
    <col min="13325" max="13325" width="5.42578125" customWidth="1"/>
    <col min="13326" max="13326" width="1.28515625" customWidth="1"/>
    <col min="13327" max="13327" width="6.7109375" customWidth="1"/>
    <col min="13328" max="13328" width="2.7109375" customWidth="1"/>
    <col min="13329" max="13329" width="2" customWidth="1"/>
    <col min="13330" max="13330" width="10.7109375" customWidth="1"/>
    <col min="13331" max="13331" width="17.42578125" customWidth="1"/>
    <col min="13332" max="13332" width="7" customWidth="1"/>
    <col min="13333" max="13333" width="15.5703125" customWidth="1"/>
    <col min="13334" max="13334" width="16" customWidth="1"/>
    <col min="13568" max="13568" width="8.85546875" customWidth="1"/>
    <col min="13569" max="13569" width="63.85546875" customWidth="1"/>
    <col min="13570" max="13570" width="16.140625" customWidth="1"/>
    <col min="13571" max="13571" width="7.7109375" customWidth="1"/>
    <col min="13572" max="13572" width="1.28515625" customWidth="1"/>
    <col min="13573" max="13573" width="5.140625" customWidth="1"/>
    <col min="13574" max="13574" width="1.28515625" customWidth="1"/>
    <col min="13575" max="13575" width="8" customWidth="1"/>
    <col min="13576" max="13576" width="1.28515625" customWidth="1"/>
    <col min="13577" max="13577" width="5.42578125" customWidth="1"/>
    <col min="13578" max="13578" width="2.5703125" customWidth="1"/>
    <col min="13579" max="13579" width="6" customWidth="1"/>
    <col min="13580" max="13580" width="1.5703125" customWidth="1"/>
    <col min="13581" max="13581" width="5.42578125" customWidth="1"/>
    <col min="13582" max="13582" width="1.28515625" customWidth="1"/>
    <col min="13583" max="13583" width="6.7109375" customWidth="1"/>
    <col min="13584" max="13584" width="2.7109375" customWidth="1"/>
    <col min="13585" max="13585" width="2" customWidth="1"/>
    <col min="13586" max="13586" width="10.7109375" customWidth="1"/>
    <col min="13587" max="13587" width="17.42578125" customWidth="1"/>
    <col min="13588" max="13588" width="7" customWidth="1"/>
    <col min="13589" max="13589" width="15.5703125" customWidth="1"/>
    <col min="13590" max="13590" width="16" customWidth="1"/>
    <col min="13824" max="13824" width="8.85546875" customWidth="1"/>
    <col min="13825" max="13825" width="63.85546875" customWidth="1"/>
    <col min="13826" max="13826" width="16.140625" customWidth="1"/>
    <col min="13827" max="13827" width="7.7109375" customWidth="1"/>
    <col min="13828" max="13828" width="1.28515625" customWidth="1"/>
    <col min="13829" max="13829" width="5.140625" customWidth="1"/>
    <col min="13830" max="13830" width="1.28515625" customWidth="1"/>
    <col min="13831" max="13831" width="8" customWidth="1"/>
    <col min="13832" max="13832" width="1.28515625" customWidth="1"/>
    <col min="13833" max="13833" width="5.42578125" customWidth="1"/>
    <col min="13834" max="13834" width="2.5703125" customWidth="1"/>
    <col min="13835" max="13835" width="6" customWidth="1"/>
    <col min="13836" max="13836" width="1.5703125" customWidth="1"/>
    <col min="13837" max="13837" width="5.42578125" customWidth="1"/>
    <col min="13838" max="13838" width="1.28515625" customWidth="1"/>
    <col min="13839" max="13839" width="6.7109375" customWidth="1"/>
    <col min="13840" max="13840" width="2.7109375" customWidth="1"/>
    <col min="13841" max="13841" width="2" customWidth="1"/>
    <col min="13842" max="13842" width="10.7109375" customWidth="1"/>
    <col min="13843" max="13843" width="17.42578125" customWidth="1"/>
    <col min="13844" max="13844" width="7" customWidth="1"/>
    <col min="13845" max="13845" width="15.5703125" customWidth="1"/>
    <col min="13846" max="13846" width="16" customWidth="1"/>
    <col min="14080" max="14080" width="8.85546875" customWidth="1"/>
    <col min="14081" max="14081" width="63.85546875" customWidth="1"/>
    <col min="14082" max="14082" width="16.140625" customWidth="1"/>
    <col min="14083" max="14083" width="7.7109375" customWidth="1"/>
    <col min="14084" max="14084" width="1.28515625" customWidth="1"/>
    <col min="14085" max="14085" width="5.140625" customWidth="1"/>
    <col min="14086" max="14086" width="1.28515625" customWidth="1"/>
    <col min="14087" max="14087" width="8" customWidth="1"/>
    <col min="14088" max="14088" width="1.28515625" customWidth="1"/>
    <col min="14089" max="14089" width="5.42578125" customWidth="1"/>
    <col min="14090" max="14090" width="2.5703125" customWidth="1"/>
    <col min="14091" max="14091" width="6" customWidth="1"/>
    <col min="14092" max="14092" width="1.5703125" customWidth="1"/>
    <col min="14093" max="14093" width="5.42578125" customWidth="1"/>
    <col min="14094" max="14094" width="1.28515625" customWidth="1"/>
    <col min="14095" max="14095" width="6.7109375" customWidth="1"/>
    <col min="14096" max="14096" width="2.7109375" customWidth="1"/>
    <col min="14097" max="14097" width="2" customWidth="1"/>
    <col min="14098" max="14098" width="10.7109375" customWidth="1"/>
    <col min="14099" max="14099" width="17.42578125" customWidth="1"/>
    <col min="14100" max="14100" width="7" customWidth="1"/>
    <col min="14101" max="14101" width="15.5703125" customWidth="1"/>
    <col min="14102" max="14102" width="16" customWidth="1"/>
    <col min="14336" max="14336" width="8.85546875" customWidth="1"/>
    <col min="14337" max="14337" width="63.85546875" customWidth="1"/>
    <col min="14338" max="14338" width="16.140625" customWidth="1"/>
    <col min="14339" max="14339" width="7.7109375" customWidth="1"/>
    <col min="14340" max="14340" width="1.28515625" customWidth="1"/>
    <col min="14341" max="14341" width="5.140625" customWidth="1"/>
    <col min="14342" max="14342" width="1.28515625" customWidth="1"/>
    <col min="14343" max="14343" width="8" customWidth="1"/>
    <col min="14344" max="14344" width="1.28515625" customWidth="1"/>
    <col min="14345" max="14345" width="5.42578125" customWidth="1"/>
    <col min="14346" max="14346" width="2.5703125" customWidth="1"/>
    <col min="14347" max="14347" width="6" customWidth="1"/>
    <col min="14348" max="14348" width="1.5703125" customWidth="1"/>
    <col min="14349" max="14349" width="5.42578125" customWidth="1"/>
    <col min="14350" max="14350" width="1.28515625" customWidth="1"/>
    <col min="14351" max="14351" width="6.7109375" customWidth="1"/>
    <col min="14352" max="14352" width="2.7109375" customWidth="1"/>
    <col min="14353" max="14353" width="2" customWidth="1"/>
    <col min="14354" max="14354" width="10.7109375" customWidth="1"/>
    <col min="14355" max="14355" width="17.42578125" customWidth="1"/>
    <col min="14356" max="14356" width="7" customWidth="1"/>
    <col min="14357" max="14357" width="15.5703125" customWidth="1"/>
    <col min="14358" max="14358" width="16" customWidth="1"/>
    <col min="14592" max="14592" width="8.85546875" customWidth="1"/>
    <col min="14593" max="14593" width="63.85546875" customWidth="1"/>
    <col min="14594" max="14594" width="16.140625" customWidth="1"/>
    <col min="14595" max="14595" width="7.7109375" customWidth="1"/>
    <col min="14596" max="14596" width="1.28515625" customWidth="1"/>
    <col min="14597" max="14597" width="5.140625" customWidth="1"/>
    <col min="14598" max="14598" width="1.28515625" customWidth="1"/>
    <col min="14599" max="14599" width="8" customWidth="1"/>
    <col min="14600" max="14600" width="1.28515625" customWidth="1"/>
    <col min="14601" max="14601" width="5.42578125" customWidth="1"/>
    <col min="14602" max="14602" width="2.5703125" customWidth="1"/>
    <col min="14603" max="14603" width="6" customWidth="1"/>
    <col min="14604" max="14604" width="1.5703125" customWidth="1"/>
    <col min="14605" max="14605" width="5.42578125" customWidth="1"/>
    <col min="14606" max="14606" width="1.28515625" customWidth="1"/>
    <col min="14607" max="14607" width="6.7109375" customWidth="1"/>
    <col min="14608" max="14608" width="2.7109375" customWidth="1"/>
    <col min="14609" max="14609" width="2" customWidth="1"/>
    <col min="14610" max="14610" width="10.7109375" customWidth="1"/>
    <col min="14611" max="14611" width="17.42578125" customWidth="1"/>
    <col min="14612" max="14612" width="7" customWidth="1"/>
    <col min="14613" max="14613" width="15.5703125" customWidth="1"/>
    <col min="14614" max="14614" width="16" customWidth="1"/>
    <col min="14848" max="14848" width="8.85546875" customWidth="1"/>
    <col min="14849" max="14849" width="63.85546875" customWidth="1"/>
    <col min="14850" max="14850" width="16.140625" customWidth="1"/>
    <col min="14851" max="14851" width="7.7109375" customWidth="1"/>
    <col min="14852" max="14852" width="1.28515625" customWidth="1"/>
    <col min="14853" max="14853" width="5.140625" customWidth="1"/>
    <col min="14854" max="14854" width="1.28515625" customWidth="1"/>
    <col min="14855" max="14855" width="8" customWidth="1"/>
    <col min="14856" max="14856" width="1.28515625" customWidth="1"/>
    <col min="14857" max="14857" width="5.42578125" customWidth="1"/>
    <col min="14858" max="14858" width="2.5703125" customWidth="1"/>
    <col min="14859" max="14859" width="6" customWidth="1"/>
    <col min="14860" max="14860" width="1.5703125" customWidth="1"/>
    <col min="14861" max="14861" width="5.42578125" customWidth="1"/>
    <col min="14862" max="14862" width="1.28515625" customWidth="1"/>
    <col min="14863" max="14863" width="6.7109375" customWidth="1"/>
    <col min="14864" max="14864" width="2.7109375" customWidth="1"/>
    <col min="14865" max="14865" width="2" customWidth="1"/>
    <col min="14866" max="14866" width="10.7109375" customWidth="1"/>
    <col min="14867" max="14867" width="17.42578125" customWidth="1"/>
    <col min="14868" max="14868" width="7" customWidth="1"/>
    <col min="14869" max="14869" width="15.5703125" customWidth="1"/>
    <col min="14870" max="14870" width="16" customWidth="1"/>
    <col min="15104" max="15104" width="8.85546875" customWidth="1"/>
    <col min="15105" max="15105" width="63.85546875" customWidth="1"/>
    <col min="15106" max="15106" width="16.140625" customWidth="1"/>
    <col min="15107" max="15107" width="7.7109375" customWidth="1"/>
    <col min="15108" max="15108" width="1.28515625" customWidth="1"/>
    <col min="15109" max="15109" width="5.140625" customWidth="1"/>
    <col min="15110" max="15110" width="1.28515625" customWidth="1"/>
    <col min="15111" max="15111" width="8" customWidth="1"/>
    <col min="15112" max="15112" width="1.28515625" customWidth="1"/>
    <col min="15113" max="15113" width="5.42578125" customWidth="1"/>
    <col min="15114" max="15114" width="2.5703125" customWidth="1"/>
    <col min="15115" max="15115" width="6" customWidth="1"/>
    <col min="15116" max="15116" width="1.5703125" customWidth="1"/>
    <col min="15117" max="15117" width="5.42578125" customWidth="1"/>
    <col min="15118" max="15118" width="1.28515625" customWidth="1"/>
    <col min="15119" max="15119" width="6.7109375" customWidth="1"/>
    <col min="15120" max="15120" width="2.7109375" customWidth="1"/>
    <col min="15121" max="15121" width="2" customWidth="1"/>
    <col min="15122" max="15122" width="10.7109375" customWidth="1"/>
    <col min="15123" max="15123" width="17.42578125" customWidth="1"/>
    <col min="15124" max="15124" width="7" customWidth="1"/>
    <col min="15125" max="15125" width="15.5703125" customWidth="1"/>
    <col min="15126" max="15126" width="16" customWidth="1"/>
    <col min="15360" max="15360" width="8.85546875" customWidth="1"/>
    <col min="15361" max="15361" width="63.85546875" customWidth="1"/>
    <col min="15362" max="15362" width="16.140625" customWidth="1"/>
    <col min="15363" max="15363" width="7.7109375" customWidth="1"/>
    <col min="15364" max="15364" width="1.28515625" customWidth="1"/>
    <col min="15365" max="15365" width="5.140625" customWidth="1"/>
    <col min="15366" max="15366" width="1.28515625" customWidth="1"/>
    <col min="15367" max="15367" width="8" customWidth="1"/>
    <col min="15368" max="15368" width="1.28515625" customWidth="1"/>
    <col min="15369" max="15369" width="5.42578125" customWidth="1"/>
    <col min="15370" max="15370" width="2.5703125" customWidth="1"/>
    <col min="15371" max="15371" width="6" customWidth="1"/>
    <col min="15372" max="15372" width="1.5703125" customWidth="1"/>
    <col min="15373" max="15373" width="5.42578125" customWidth="1"/>
    <col min="15374" max="15374" width="1.28515625" customWidth="1"/>
    <col min="15375" max="15375" width="6.7109375" customWidth="1"/>
    <col min="15376" max="15376" width="2.7109375" customWidth="1"/>
    <col min="15377" max="15377" width="2" customWidth="1"/>
    <col min="15378" max="15378" width="10.7109375" customWidth="1"/>
    <col min="15379" max="15379" width="17.42578125" customWidth="1"/>
    <col min="15380" max="15380" width="7" customWidth="1"/>
    <col min="15381" max="15381" width="15.5703125" customWidth="1"/>
    <col min="15382" max="15382" width="16" customWidth="1"/>
    <col min="15616" max="15616" width="8.85546875" customWidth="1"/>
    <col min="15617" max="15617" width="63.85546875" customWidth="1"/>
    <col min="15618" max="15618" width="16.140625" customWidth="1"/>
    <col min="15619" max="15619" width="7.7109375" customWidth="1"/>
    <col min="15620" max="15620" width="1.28515625" customWidth="1"/>
    <col min="15621" max="15621" width="5.140625" customWidth="1"/>
    <col min="15622" max="15622" width="1.28515625" customWidth="1"/>
    <col min="15623" max="15623" width="8" customWidth="1"/>
    <col min="15624" max="15624" width="1.28515625" customWidth="1"/>
    <col min="15625" max="15625" width="5.42578125" customWidth="1"/>
    <col min="15626" max="15626" width="2.5703125" customWidth="1"/>
    <col min="15627" max="15627" width="6" customWidth="1"/>
    <col min="15628" max="15628" width="1.5703125" customWidth="1"/>
    <col min="15629" max="15629" width="5.42578125" customWidth="1"/>
    <col min="15630" max="15630" width="1.28515625" customWidth="1"/>
    <col min="15631" max="15631" width="6.7109375" customWidth="1"/>
    <col min="15632" max="15632" width="2.7109375" customWidth="1"/>
    <col min="15633" max="15633" width="2" customWidth="1"/>
    <col min="15634" max="15634" width="10.7109375" customWidth="1"/>
    <col min="15635" max="15635" width="17.42578125" customWidth="1"/>
    <col min="15636" max="15636" width="7" customWidth="1"/>
    <col min="15637" max="15637" width="15.5703125" customWidth="1"/>
    <col min="15638" max="15638" width="16" customWidth="1"/>
    <col min="15872" max="15872" width="8.85546875" customWidth="1"/>
    <col min="15873" max="15873" width="63.85546875" customWidth="1"/>
    <col min="15874" max="15874" width="16.140625" customWidth="1"/>
    <col min="15875" max="15875" width="7.7109375" customWidth="1"/>
    <col min="15876" max="15876" width="1.28515625" customWidth="1"/>
    <col min="15877" max="15877" width="5.140625" customWidth="1"/>
    <col min="15878" max="15878" width="1.28515625" customWidth="1"/>
    <col min="15879" max="15879" width="8" customWidth="1"/>
    <col min="15880" max="15880" width="1.28515625" customWidth="1"/>
    <col min="15881" max="15881" width="5.42578125" customWidth="1"/>
    <col min="15882" max="15882" width="2.5703125" customWidth="1"/>
    <col min="15883" max="15883" width="6" customWidth="1"/>
    <col min="15884" max="15884" width="1.5703125" customWidth="1"/>
    <col min="15885" max="15885" width="5.42578125" customWidth="1"/>
    <col min="15886" max="15886" width="1.28515625" customWidth="1"/>
    <col min="15887" max="15887" width="6.7109375" customWidth="1"/>
    <col min="15888" max="15888" width="2.7109375" customWidth="1"/>
    <col min="15889" max="15889" width="2" customWidth="1"/>
    <col min="15890" max="15890" width="10.7109375" customWidth="1"/>
    <col min="15891" max="15891" width="17.42578125" customWidth="1"/>
    <col min="15892" max="15892" width="7" customWidth="1"/>
    <col min="15893" max="15893" width="15.5703125" customWidth="1"/>
    <col min="15894" max="15894" width="16" customWidth="1"/>
    <col min="16128" max="16128" width="8.85546875" customWidth="1"/>
    <col min="16129" max="16129" width="63.85546875" customWidth="1"/>
    <col min="16130" max="16130" width="16.140625" customWidth="1"/>
    <col min="16131" max="16131" width="7.7109375" customWidth="1"/>
    <col min="16132" max="16132" width="1.28515625" customWidth="1"/>
    <col min="16133" max="16133" width="5.140625" customWidth="1"/>
    <col min="16134" max="16134" width="1.28515625" customWidth="1"/>
    <col min="16135" max="16135" width="8" customWidth="1"/>
    <col min="16136" max="16136" width="1.28515625" customWidth="1"/>
    <col min="16137" max="16137" width="5.42578125" customWidth="1"/>
    <col min="16138" max="16138" width="2.5703125" customWidth="1"/>
    <col min="16139" max="16139" width="6" customWidth="1"/>
    <col min="16140" max="16140" width="1.5703125" customWidth="1"/>
    <col min="16141" max="16141" width="5.42578125" customWidth="1"/>
    <col min="16142" max="16142" width="1.28515625" customWidth="1"/>
    <col min="16143" max="16143" width="6.7109375" customWidth="1"/>
    <col min="16144" max="16144" width="2.7109375" customWidth="1"/>
    <col min="16145" max="16145" width="2" customWidth="1"/>
    <col min="16146" max="16146" width="10.7109375" customWidth="1"/>
    <col min="16147" max="16147" width="17.42578125" customWidth="1"/>
    <col min="16148" max="16148" width="7" customWidth="1"/>
    <col min="16149" max="16149" width="15.5703125" customWidth="1"/>
    <col min="16150" max="16150" width="16" customWidth="1"/>
  </cols>
  <sheetData>
    <row r="1" spans="1:21" ht="15.75" x14ac:dyDescent="0.25">
      <c r="A1" s="183"/>
    </row>
    <row r="2" spans="1:21" ht="19.5" x14ac:dyDescent="0.35">
      <c r="A2" s="208" t="s">
        <v>21</v>
      </c>
      <c r="B2" s="208"/>
      <c r="C2" s="208"/>
      <c r="D2" s="208"/>
      <c r="E2" s="208"/>
      <c r="F2" s="208"/>
      <c r="G2" s="208"/>
      <c r="H2" s="208"/>
      <c r="I2" s="208"/>
      <c r="J2" s="208"/>
      <c r="K2" s="208"/>
      <c r="L2" s="208"/>
      <c r="M2" s="208"/>
      <c r="N2" s="208"/>
      <c r="O2" s="208"/>
      <c r="P2" s="208"/>
      <c r="Q2" s="208"/>
      <c r="R2" s="208"/>
      <c r="S2" s="208"/>
    </row>
    <row r="3" spans="1:21" ht="19.5" x14ac:dyDescent="0.35">
      <c r="A3" s="208" t="s">
        <v>22</v>
      </c>
      <c r="B3" s="208"/>
      <c r="C3" s="208"/>
      <c r="D3" s="208"/>
      <c r="E3" s="208"/>
      <c r="F3" s="208"/>
      <c r="G3" s="208"/>
      <c r="H3" s="208"/>
      <c r="I3" s="208"/>
      <c r="J3" s="208"/>
      <c r="K3" s="208"/>
      <c r="L3" s="208"/>
      <c r="M3" s="208"/>
      <c r="N3" s="208"/>
      <c r="O3" s="208"/>
      <c r="P3" s="208"/>
      <c r="Q3" s="208"/>
      <c r="R3" s="208"/>
      <c r="S3" s="208"/>
    </row>
    <row r="4" spans="1:21" ht="15" x14ac:dyDescent="0.2">
      <c r="A4" s="209"/>
      <c r="B4" s="209"/>
      <c r="C4" s="209"/>
      <c r="D4" s="209"/>
      <c r="E4" s="209"/>
      <c r="F4" s="209"/>
      <c r="G4" s="209"/>
      <c r="H4" s="209"/>
      <c r="I4" s="209"/>
      <c r="J4" s="209"/>
      <c r="K4" s="209"/>
      <c r="L4" s="209"/>
      <c r="M4" s="209"/>
      <c r="N4" s="209"/>
      <c r="O4" s="209"/>
      <c r="P4" s="209"/>
      <c r="Q4" s="209"/>
      <c r="R4" s="209"/>
      <c r="S4" s="209"/>
    </row>
    <row r="5" spans="1:21" ht="34.5" customHeight="1" x14ac:dyDescent="0.25">
      <c r="A5" s="99"/>
      <c r="B5" s="210" t="s">
        <v>91</v>
      </c>
      <c r="C5" s="210"/>
      <c r="D5" s="210"/>
      <c r="E5" s="210"/>
      <c r="F5" s="210"/>
      <c r="G5" s="210"/>
      <c r="H5" s="210"/>
      <c r="I5" s="210"/>
      <c r="J5" s="210"/>
      <c r="K5" s="210"/>
      <c r="L5" s="210"/>
      <c r="M5" s="210"/>
      <c r="N5" s="210"/>
      <c r="O5" s="210"/>
      <c r="P5" s="210"/>
      <c r="Q5" s="210"/>
      <c r="R5" s="210"/>
      <c r="S5" s="210"/>
      <c r="T5" s="3"/>
    </row>
    <row r="6" spans="1:21" ht="12" customHeight="1" x14ac:dyDescent="0.25">
      <c r="A6" s="99"/>
      <c r="B6" s="74"/>
      <c r="C6" s="73"/>
      <c r="D6" s="99"/>
      <c r="E6" s="100"/>
      <c r="F6" s="100"/>
      <c r="G6" s="99"/>
      <c r="H6" s="99"/>
      <c r="I6" s="99"/>
      <c r="J6" s="99"/>
      <c r="K6" s="99"/>
      <c r="L6" s="99"/>
      <c r="M6" s="99"/>
      <c r="N6" s="99"/>
      <c r="O6" s="99"/>
      <c r="P6" s="99"/>
      <c r="Q6" s="99"/>
      <c r="R6" s="99"/>
      <c r="S6" s="99"/>
    </row>
    <row r="7" spans="1:21" ht="15" x14ac:dyDescent="0.25">
      <c r="A7" s="74"/>
      <c r="B7" s="74"/>
      <c r="C7" s="74"/>
      <c r="D7" s="73"/>
      <c r="E7" s="101"/>
      <c r="F7" s="101"/>
      <c r="G7" s="73"/>
      <c r="H7" s="73"/>
      <c r="I7" s="73"/>
      <c r="J7" s="73"/>
      <c r="K7" s="73"/>
      <c r="L7" s="73"/>
      <c r="M7" s="73"/>
      <c r="N7" s="73"/>
      <c r="O7" s="73"/>
      <c r="P7" s="73"/>
      <c r="Q7" s="73"/>
      <c r="R7" s="73"/>
      <c r="S7" s="102"/>
    </row>
    <row r="8" spans="1:21" ht="15" customHeight="1" x14ac:dyDescent="0.3">
      <c r="A8" s="99"/>
      <c r="B8" s="70" t="s">
        <v>49</v>
      </c>
      <c r="C8" s="71">
        <v>1</v>
      </c>
      <c r="D8" s="103"/>
      <c r="E8" s="100"/>
      <c r="F8" s="100"/>
      <c r="G8" s="99"/>
      <c r="H8" s="99"/>
      <c r="I8" s="99"/>
      <c r="J8" s="99"/>
      <c r="K8" s="99"/>
      <c r="L8" s="99"/>
      <c r="M8" s="99"/>
      <c r="N8" s="99"/>
      <c r="O8" s="99"/>
      <c r="P8" s="99"/>
      <c r="Q8" s="99"/>
      <c r="R8" s="99"/>
      <c r="S8" s="99"/>
    </row>
    <row r="9" spans="1:21" ht="15.75" x14ac:dyDescent="0.3">
      <c r="A9" s="74"/>
      <c r="B9" s="70" t="s">
        <v>23</v>
      </c>
      <c r="C9" s="71" t="s">
        <v>64</v>
      </c>
      <c r="D9" s="74"/>
      <c r="E9" s="72"/>
      <c r="F9" s="72"/>
      <c r="G9" s="74"/>
      <c r="H9" s="74"/>
      <c r="I9" s="74"/>
      <c r="J9" s="74"/>
      <c r="K9" s="74"/>
      <c r="L9" s="74"/>
      <c r="M9" s="74"/>
      <c r="N9" s="74"/>
      <c r="O9" s="74"/>
      <c r="P9" s="74"/>
      <c r="Q9" s="74"/>
      <c r="R9" s="74"/>
      <c r="S9" s="102"/>
    </row>
    <row r="10" spans="1:21" ht="15.75" x14ac:dyDescent="0.3">
      <c r="A10" s="74"/>
      <c r="B10" s="70" t="s">
        <v>24</v>
      </c>
      <c r="C10" s="71" t="s">
        <v>25</v>
      </c>
      <c r="D10" s="74"/>
      <c r="E10" s="72"/>
      <c r="F10" s="72"/>
      <c r="G10" s="74"/>
      <c r="H10" s="74"/>
      <c r="I10" s="74"/>
      <c r="J10" s="74"/>
      <c r="K10" s="74"/>
      <c r="L10" s="74"/>
      <c r="M10" s="74"/>
      <c r="N10" s="74"/>
      <c r="O10" s="74"/>
      <c r="P10" s="74"/>
      <c r="Q10" s="74"/>
      <c r="R10" s="74"/>
      <c r="S10" s="102"/>
    </row>
    <row r="11" spans="1:21" ht="15.75" x14ac:dyDescent="0.3">
      <c r="A11" s="74"/>
      <c r="B11" s="70" t="s">
        <v>26</v>
      </c>
      <c r="C11" s="71" t="s">
        <v>27</v>
      </c>
      <c r="D11" s="74"/>
      <c r="E11" s="72"/>
      <c r="F11" s="72"/>
      <c r="G11" s="74"/>
      <c r="H11" s="74"/>
      <c r="I11" s="74"/>
      <c r="J11" s="74"/>
      <c r="K11" s="74"/>
      <c r="L11" s="74"/>
      <c r="M11" s="74"/>
      <c r="N11" s="74"/>
      <c r="O11" s="74"/>
      <c r="P11" s="74"/>
      <c r="Q11" s="74"/>
      <c r="R11" s="74"/>
      <c r="S11" s="102"/>
    </row>
    <row r="12" spans="1:21" ht="15.75" x14ac:dyDescent="0.3">
      <c r="A12" s="74"/>
      <c r="B12" s="70" t="s">
        <v>52</v>
      </c>
      <c r="C12" s="71">
        <v>0.5</v>
      </c>
      <c r="D12" s="74"/>
      <c r="E12" s="72"/>
      <c r="F12" s="72"/>
      <c r="G12" s="74"/>
      <c r="H12" s="74"/>
      <c r="I12" s="74"/>
      <c r="J12" s="74"/>
      <c r="K12" s="74"/>
      <c r="L12" s="74"/>
      <c r="M12" s="74"/>
      <c r="N12" s="74"/>
      <c r="O12" s="74"/>
      <c r="P12" s="74"/>
      <c r="Q12" s="74"/>
      <c r="R12" s="74"/>
      <c r="S12" s="102"/>
    </row>
    <row r="13" spans="1:21" ht="15.75" x14ac:dyDescent="0.3">
      <c r="A13" s="74"/>
      <c r="B13" s="70" t="s">
        <v>55</v>
      </c>
      <c r="C13" s="71">
        <v>1</v>
      </c>
      <c r="D13" s="74"/>
      <c r="E13" s="72"/>
      <c r="F13" s="72"/>
      <c r="G13" s="74"/>
      <c r="H13" s="74"/>
      <c r="I13" s="74"/>
      <c r="J13" s="74"/>
      <c r="K13" s="74"/>
      <c r="L13" s="74"/>
      <c r="M13" s="74"/>
      <c r="N13" s="74"/>
      <c r="O13" s="74"/>
      <c r="P13" s="74"/>
      <c r="Q13" s="74"/>
      <c r="R13" s="74"/>
      <c r="S13" s="74"/>
      <c r="T13" s="74"/>
      <c r="U13" s="102"/>
    </row>
    <row r="14" spans="1:21" ht="15.75" x14ac:dyDescent="0.25">
      <c r="A14" s="74"/>
      <c r="B14" s="104"/>
      <c r="C14" s="105"/>
      <c r="D14" s="74"/>
      <c r="E14" s="72"/>
      <c r="F14" s="72"/>
      <c r="G14" s="74"/>
      <c r="H14" s="74"/>
      <c r="I14" s="74"/>
      <c r="J14" s="74"/>
      <c r="K14" s="74"/>
      <c r="L14" s="74"/>
      <c r="M14" s="74"/>
      <c r="N14" s="74"/>
      <c r="O14" s="74"/>
      <c r="P14" s="74"/>
      <c r="Q14" s="74"/>
      <c r="R14" s="74"/>
      <c r="S14" s="102"/>
    </row>
    <row r="15" spans="1:21" ht="17.25" customHeight="1" x14ac:dyDescent="0.3">
      <c r="A15" s="212" t="s">
        <v>50</v>
      </c>
      <c r="B15" s="215" t="s">
        <v>28</v>
      </c>
      <c r="C15" s="77" t="s">
        <v>53</v>
      </c>
      <c r="D15" s="218" t="s">
        <v>29</v>
      </c>
      <c r="E15" s="219"/>
      <c r="F15" s="219"/>
      <c r="G15" s="219"/>
      <c r="H15" s="219"/>
      <c r="I15" s="219"/>
      <c r="J15" s="219"/>
      <c r="K15" s="219"/>
      <c r="L15" s="219"/>
      <c r="M15" s="219"/>
      <c r="N15" s="219"/>
      <c r="O15" s="219"/>
      <c r="P15" s="219"/>
      <c r="Q15" s="219"/>
      <c r="R15" s="220"/>
      <c r="S15" s="212" t="s">
        <v>51</v>
      </c>
    </row>
    <row r="16" spans="1:21" ht="15.75" customHeight="1" x14ac:dyDescent="0.3">
      <c r="A16" s="213"/>
      <c r="B16" s="216"/>
      <c r="C16" s="78" t="s">
        <v>30</v>
      </c>
      <c r="D16" s="221"/>
      <c r="E16" s="222"/>
      <c r="F16" s="222"/>
      <c r="G16" s="222"/>
      <c r="H16" s="222"/>
      <c r="I16" s="222"/>
      <c r="J16" s="222"/>
      <c r="K16" s="222"/>
      <c r="L16" s="222"/>
      <c r="M16" s="222"/>
      <c r="N16" s="222"/>
      <c r="O16" s="222"/>
      <c r="P16" s="222"/>
      <c r="Q16" s="222"/>
      <c r="R16" s="223"/>
      <c r="S16" s="213"/>
    </row>
    <row r="17" spans="1:22" ht="35.25" customHeight="1" x14ac:dyDescent="0.3">
      <c r="A17" s="214"/>
      <c r="B17" s="217"/>
      <c r="C17" s="141" t="s">
        <v>31</v>
      </c>
      <c r="D17" s="224"/>
      <c r="E17" s="225"/>
      <c r="F17" s="225"/>
      <c r="G17" s="225"/>
      <c r="H17" s="225"/>
      <c r="I17" s="225"/>
      <c r="J17" s="225"/>
      <c r="K17" s="225"/>
      <c r="L17" s="225"/>
      <c r="M17" s="225"/>
      <c r="N17" s="225"/>
      <c r="O17" s="225"/>
      <c r="P17" s="225"/>
      <c r="Q17" s="225"/>
      <c r="R17" s="226"/>
      <c r="S17" s="214"/>
    </row>
    <row r="18" spans="1:22" ht="16.5" customHeight="1" x14ac:dyDescent="0.3">
      <c r="A18" s="75"/>
      <c r="B18" s="79" t="s">
        <v>32</v>
      </c>
      <c r="C18" s="80"/>
      <c r="D18" s="80"/>
      <c r="E18" s="81"/>
      <c r="F18" s="81"/>
      <c r="G18" s="70"/>
      <c r="H18" s="70"/>
      <c r="I18" s="70"/>
      <c r="J18" s="70"/>
      <c r="K18" s="70"/>
      <c r="L18" s="70"/>
      <c r="M18" s="70"/>
      <c r="N18" s="70"/>
      <c r="O18" s="70"/>
      <c r="P18" s="70"/>
      <c r="Q18" s="70"/>
      <c r="R18" s="70"/>
      <c r="S18" s="106"/>
    </row>
    <row r="19" spans="1:22" ht="32.25" customHeight="1" x14ac:dyDescent="0.2">
      <c r="A19" s="82">
        <v>1</v>
      </c>
      <c r="B19" s="185" t="s">
        <v>90</v>
      </c>
      <c r="C19" s="84" t="s">
        <v>87</v>
      </c>
      <c r="D19" s="84">
        <v>4106</v>
      </c>
      <c r="E19" s="85" t="s">
        <v>33</v>
      </c>
      <c r="F19" s="86">
        <v>1.3</v>
      </c>
      <c r="G19" s="86" t="s">
        <v>33</v>
      </c>
      <c r="H19" s="86">
        <v>0.85</v>
      </c>
      <c r="I19" s="86" t="s">
        <v>33</v>
      </c>
      <c r="J19" s="86">
        <v>1.3</v>
      </c>
      <c r="K19" s="86" t="s">
        <v>33</v>
      </c>
      <c r="L19" s="86">
        <v>1.55</v>
      </c>
      <c r="M19" s="86" t="s">
        <v>33</v>
      </c>
      <c r="N19" s="86">
        <f>C8</f>
        <v>1</v>
      </c>
      <c r="O19" s="211" t="s">
        <v>20</v>
      </c>
      <c r="P19" s="211"/>
      <c r="Q19" s="147"/>
      <c r="S19" s="108">
        <f>D19*F19*H19*J19*L19*N19</f>
        <v>9142.3169500000004</v>
      </c>
    </row>
    <row r="20" spans="1:22" ht="15.75" x14ac:dyDescent="0.3">
      <c r="A20" s="82"/>
      <c r="B20" s="87" t="s">
        <v>34</v>
      </c>
      <c r="C20" s="80"/>
      <c r="D20" s="80"/>
      <c r="E20" s="81"/>
      <c r="F20" s="81"/>
      <c r="G20" s="70"/>
      <c r="H20" s="70"/>
      <c r="I20" s="70"/>
      <c r="J20" s="70"/>
      <c r="K20" s="70"/>
      <c r="L20" s="70"/>
      <c r="M20" s="70"/>
      <c r="N20" s="70"/>
      <c r="O20" s="70"/>
      <c r="P20" s="70"/>
      <c r="Q20" s="70"/>
      <c r="R20" s="70"/>
      <c r="S20" s="109">
        <f>S19</f>
        <v>9142.3169500000004</v>
      </c>
    </row>
    <row r="21" spans="1:22" ht="18" customHeight="1" x14ac:dyDescent="0.3">
      <c r="A21" s="143">
        <v>2</v>
      </c>
      <c r="B21" s="142" t="s">
        <v>61</v>
      </c>
      <c r="C21" s="144" t="s">
        <v>62</v>
      </c>
      <c r="D21" s="88"/>
      <c r="E21" s="89"/>
      <c r="F21" s="89"/>
      <c r="G21" s="90"/>
      <c r="H21" s="90"/>
      <c r="I21" s="90"/>
      <c r="J21" s="90"/>
      <c r="K21" s="90"/>
      <c r="L21" s="90"/>
      <c r="M21" s="90"/>
      <c r="N21" s="90"/>
      <c r="O21" s="90"/>
      <c r="P21" s="90"/>
      <c r="Q21" s="90"/>
      <c r="R21" s="110">
        <v>0.26250000000000001</v>
      </c>
      <c r="S21" s="109">
        <f>S20*R21</f>
        <v>2399.8581993750004</v>
      </c>
    </row>
    <row r="22" spans="1:22" ht="18" customHeight="1" x14ac:dyDescent="0.3">
      <c r="A22" s="149"/>
      <c r="B22" s="148" t="s">
        <v>34</v>
      </c>
      <c r="C22" s="150"/>
      <c r="D22" s="88"/>
      <c r="E22" s="89"/>
      <c r="F22" s="89"/>
      <c r="G22" s="90"/>
      <c r="H22" s="90"/>
      <c r="I22" s="90"/>
      <c r="J22" s="90"/>
      <c r="K22" s="90"/>
      <c r="L22" s="90"/>
      <c r="M22" s="90"/>
      <c r="N22" s="90"/>
      <c r="O22" s="90"/>
      <c r="P22" s="90"/>
      <c r="Q22" s="90"/>
      <c r="R22" s="110"/>
      <c r="S22" s="109">
        <f>S20+S21</f>
        <v>11542.175149375002</v>
      </c>
    </row>
    <row r="23" spans="1:22" ht="18" customHeight="1" x14ac:dyDescent="0.3">
      <c r="A23" s="149">
        <v>3</v>
      </c>
      <c r="B23" s="148" t="s">
        <v>65</v>
      </c>
      <c r="C23" s="182" t="s">
        <v>86</v>
      </c>
      <c r="D23" s="88"/>
      <c r="E23" s="89"/>
      <c r="F23" s="89"/>
      <c r="G23" s="90"/>
      <c r="H23" s="90"/>
      <c r="I23" s="90"/>
      <c r="J23" s="90"/>
      <c r="K23" s="90"/>
      <c r="L23" s="90"/>
      <c r="M23" s="90"/>
      <c r="N23" s="90"/>
      <c r="O23" s="90"/>
      <c r="P23" s="90"/>
      <c r="Q23" s="90"/>
      <c r="R23" s="110">
        <v>0.252</v>
      </c>
      <c r="S23" s="109">
        <f>S22*R23</f>
        <v>2908.6281376425004</v>
      </c>
    </row>
    <row r="24" spans="1:22" ht="17.25" customHeight="1" x14ac:dyDescent="0.3">
      <c r="A24" s="82"/>
      <c r="B24" s="83" t="s">
        <v>35</v>
      </c>
      <c r="C24" s="80"/>
      <c r="D24" s="80"/>
      <c r="E24" s="81"/>
      <c r="F24" s="81"/>
      <c r="G24" s="70"/>
      <c r="H24" s="70"/>
      <c r="I24" s="70"/>
      <c r="J24" s="70"/>
      <c r="K24" s="70"/>
      <c r="L24" s="70"/>
      <c r="M24" s="70"/>
      <c r="N24" s="70"/>
      <c r="O24" s="70"/>
      <c r="P24" s="70"/>
      <c r="Q24" s="70"/>
      <c r="R24" s="70"/>
      <c r="S24" s="108">
        <f>S22+S23</f>
        <v>14450.803287017501</v>
      </c>
    </row>
    <row r="25" spans="1:22" ht="17.25" customHeight="1" x14ac:dyDescent="0.3">
      <c r="A25" s="82">
        <v>4</v>
      </c>
      <c r="B25" s="83" t="s">
        <v>36</v>
      </c>
      <c r="C25" s="80"/>
      <c r="D25" s="80"/>
      <c r="E25" s="81"/>
      <c r="F25" s="81"/>
      <c r="G25" s="70"/>
      <c r="H25" s="70"/>
      <c r="I25" s="70"/>
      <c r="J25" s="70"/>
      <c r="K25" s="70"/>
      <c r="L25" s="70"/>
      <c r="M25" s="70"/>
      <c r="N25" s="70"/>
      <c r="O25" s="70"/>
      <c r="P25" s="70"/>
      <c r="Q25" s="70"/>
      <c r="R25" s="111">
        <v>1.06</v>
      </c>
      <c r="S25" s="108">
        <f>S24*R25</f>
        <v>15317.851484238552</v>
      </c>
      <c r="U25" s="53"/>
      <c r="V25" s="53"/>
    </row>
    <row r="26" spans="1:22" ht="15" customHeight="1" x14ac:dyDescent="0.3">
      <c r="A26" s="82"/>
      <c r="B26" s="91" t="s">
        <v>37</v>
      </c>
      <c r="C26" s="80"/>
      <c r="D26" s="80"/>
      <c r="E26" s="81"/>
      <c r="F26" s="81"/>
      <c r="G26" s="70"/>
      <c r="H26" s="70"/>
      <c r="I26" s="70"/>
      <c r="J26" s="70"/>
      <c r="K26" s="70"/>
      <c r="L26" s="70"/>
      <c r="M26" s="70"/>
      <c r="N26" s="70"/>
      <c r="O26" s="70"/>
      <c r="P26" s="70"/>
      <c r="Q26" s="70"/>
      <c r="R26" s="70"/>
      <c r="S26" s="109"/>
      <c r="U26" s="53"/>
      <c r="V26" s="53"/>
    </row>
    <row r="27" spans="1:22" ht="19.5" customHeight="1" x14ac:dyDescent="0.3">
      <c r="A27" s="82">
        <v>5</v>
      </c>
      <c r="B27" s="83" t="s">
        <v>63</v>
      </c>
      <c r="C27" s="84" t="s">
        <v>87</v>
      </c>
      <c r="D27" s="84">
        <v>1984</v>
      </c>
      <c r="E27" s="85" t="s">
        <v>33</v>
      </c>
      <c r="F27" s="86">
        <v>1.3</v>
      </c>
      <c r="G27" s="86" t="s">
        <v>33</v>
      </c>
      <c r="H27" s="86">
        <v>1.1000000000000001</v>
      </c>
      <c r="I27" s="86" t="s">
        <v>33</v>
      </c>
      <c r="J27" s="86">
        <v>1.75</v>
      </c>
      <c r="K27" s="86" t="s">
        <v>33</v>
      </c>
      <c r="L27" s="86">
        <f>C8</f>
        <v>1</v>
      </c>
      <c r="M27" s="86" t="s">
        <v>20</v>
      </c>
      <c r="N27" s="86"/>
      <c r="O27" s="211"/>
      <c r="P27" s="211"/>
      <c r="Q27" s="71"/>
      <c r="R27" s="107"/>
      <c r="S27" s="108">
        <f>D27*F27*H27*J27*L27</f>
        <v>4964.9600000000009</v>
      </c>
      <c r="U27" s="53"/>
      <c r="V27" s="53"/>
    </row>
    <row r="28" spans="1:22" ht="15.75" x14ac:dyDescent="0.3">
      <c r="A28" s="82"/>
      <c r="B28" s="87" t="s">
        <v>38</v>
      </c>
      <c r="C28" s="80"/>
      <c r="D28" s="80"/>
      <c r="E28" s="81"/>
      <c r="F28" s="81"/>
      <c r="G28" s="70"/>
      <c r="H28" s="70"/>
      <c r="I28" s="70"/>
      <c r="J28" s="70"/>
      <c r="K28" s="70"/>
      <c r="L28" s="70"/>
      <c r="M28" s="70"/>
      <c r="N28" s="70"/>
      <c r="O28" s="70"/>
      <c r="P28" s="70"/>
      <c r="Q28" s="70"/>
      <c r="R28" s="70"/>
      <c r="S28" s="108">
        <f>S27</f>
        <v>4964.9600000000009</v>
      </c>
    </row>
    <row r="29" spans="1:22" ht="15.75" x14ac:dyDescent="0.3">
      <c r="A29" s="82"/>
      <c r="B29" s="75" t="s">
        <v>39</v>
      </c>
      <c r="C29" s="80"/>
      <c r="D29" s="80"/>
      <c r="E29" s="81"/>
      <c r="F29" s="81"/>
      <c r="G29" s="70"/>
      <c r="H29" s="70"/>
      <c r="I29" s="70"/>
      <c r="J29" s="70"/>
      <c r="K29" s="70"/>
      <c r="L29" s="70"/>
      <c r="M29" s="70"/>
      <c r="N29" s="70"/>
      <c r="O29" s="70"/>
      <c r="P29" s="70"/>
      <c r="Q29" s="70"/>
      <c r="R29" s="70"/>
      <c r="S29" s="108">
        <f>S25+S28</f>
        <v>20282.811484238555</v>
      </c>
    </row>
    <row r="30" spans="1:22" ht="19.5" customHeight="1" x14ac:dyDescent="0.3">
      <c r="A30" s="82">
        <v>6</v>
      </c>
      <c r="B30" s="83" t="s">
        <v>40</v>
      </c>
      <c r="C30" s="80"/>
      <c r="D30" s="80"/>
      <c r="E30" s="81"/>
      <c r="F30" s="81"/>
      <c r="G30" s="70"/>
      <c r="H30" s="70"/>
      <c r="I30" s="70"/>
      <c r="J30" s="70"/>
      <c r="K30" s="70"/>
      <c r="L30" s="70"/>
      <c r="M30" s="70"/>
      <c r="N30" s="70"/>
      <c r="O30" s="70"/>
      <c r="P30" s="70"/>
      <c r="Q30" s="70"/>
      <c r="R30" s="111">
        <v>3.93</v>
      </c>
      <c r="S30" s="108">
        <f>S29*R30</f>
        <v>79711.449133057526</v>
      </c>
      <c r="T30" s="55"/>
      <c r="U30" s="53"/>
    </row>
    <row r="31" spans="1:22" ht="15.75" x14ac:dyDescent="0.3">
      <c r="A31" s="82"/>
      <c r="B31" s="75" t="s">
        <v>41</v>
      </c>
      <c r="C31" s="80"/>
      <c r="D31" s="93"/>
      <c r="E31" s="94"/>
      <c r="F31" s="94"/>
      <c r="G31" s="92"/>
      <c r="H31" s="92"/>
      <c r="I31" s="92"/>
      <c r="J31" s="92"/>
      <c r="K31" s="92"/>
      <c r="L31" s="92"/>
      <c r="M31" s="92"/>
      <c r="N31" s="92"/>
      <c r="O31" s="92"/>
      <c r="P31" s="92"/>
      <c r="Q31" s="92"/>
      <c r="R31" s="92">
        <v>0.18</v>
      </c>
      <c r="S31" s="108">
        <f>S30*R31</f>
        <v>14348.060843950354</v>
      </c>
      <c r="U31" s="54"/>
      <c r="V31" s="54"/>
    </row>
    <row r="32" spans="1:22" ht="15.75" x14ac:dyDescent="0.3">
      <c r="A32" s="112"/>
      <c r="B32" s="76" t="s">
        <v>42</v>
      </c>
      <c r="C32" s="95"/>
      <c r="D32" s="95"/>
      <c r="E32" s="96"/>
      <c r="F32" s="96"/>
      <c r="G32" s="97"/>
      <c r="H32" s="97"/>
      <c r="I32" s="97"/>
      <c r="J32" s="97"/>
      <c r="K32" s="97"/>
      <c r="L32" s="97"/>
      <c r="M32" s="97"/>
      <c r="N32" s="97"/>
      <c r="O32" s="97"/>
      <c r="P32" s="97"/>
      <c r="Q32" s="97"/>
      <c r="R32" s="97"/>
      <c r="S32" s="113">
        <f>S30+S31</f>
        <v>94059.509977007881</v>
      </c>
    </row>
    <row r="33" spans="1:34" ht="21" customHeight="1" x14ac:dyDescent="0.3">
      <c r="A33" s="71"/>
      <c r="B33" s="70"/>
      <c r="C33" s="74"/>
      <c r="D33" s="74"/>
      <c r="E33" s="72"/>
      <c r="F33" s="72"/>
      <c r="G33" s="74"/>
      <c r="H33" s="74"/>
      <c r="I33" s="74"/>
      <c r="J33" s="74"/>
      <c r="K33" s="74"/>
      <c r="L33" s="74"/>
      <c r="M33" s="74"/>
      <c r="N33" s="74"/>
      <c r="O33" s="74"/>
      <c r="P33" s="74"/>
      <c r="Q33" s="74"/>
      <c r="R33" s="74"/>
      <c r="S33" s="114"/>
    </row>
    <row r="34" spans="1:34" ht="14.25" customHeight="1" x14ac:dyDescent="0.3">
      <c r="B34" s="115" t="s">
        <v>89</v>
      </c>
      <c r="C34" s="71"/>
      <c r="D34" s="102"/>
      <c r="E34" s="104"/>
      <c r="F34" s="104"/>
      <c r="G34" s="74"/>
      <c r="H34" s="74"/>
      <c r="I34" s="74"/>
      <c r="J34" s="74"/>
      <c r="K34" s="74"/>
      <c r="L34" s="74"/>
      <c r="M34" s="74"/>
      <c r="N34" s="74"/>
      <c r="O34" s="74"/>
      <c r="P34" s="74"/>
      <c r="Q34" s="74"/>
      <c r="R34" s="74"/>
      <c r="S34" s="114"/>
    </row>
    <row r="35" spans="1:34" ht="13.5" customHeight="1" x14ac:dyDescent="0.3">
      <c r="A35" s="116"/>
      <c r="B35" s="117"/>
      <c r="C35" s="102"/>
      <c r="D35" s="102"/>
      <c r="E35" s="104"/>
      <c r="F35" s="104"/>
      <c r="G35" s="74"/>
      <c r="H35" s="74"/>
      <c r="I35" s="74"/>
      <c r="J35" s="74"/>
      <c r="K35" s="74"/>
      <c r="L35" s="74"/>
      <c r="M35" s="74"/>
      <c r="N35" s="74"/>
      <c r="O35" s="74"/>
      <c r="P35" s="74"/>
      <c r="Q35" s="74"/>
      <c r="R35" s="74"/>
      <c r="S35" s="114"/>
    </row>
    <row r="36" spans="1:34" ht="17.25" customHeight="1" x14ac:dyDescent="0.25">
      <c r="A36" s="118" t="s">
        <v>43</v>
      </c>
      <c r="B36" s="119"/>
      <c r="C36" s="120"/>
      <c r="D36" s="120"/>
      <c r="E36" s="121"/>
      <c r="F36" s="121"/>
      <c r="G36" s="120"/>
      <c r="H36" s="120"/>
      <c r="I36" s="120"/>
      <c r="J36" s="120"/>
      <c r="K36" s="120"/>
      <c r="L36" s="120"/>
      <c r="M36" s="120"/>
      <c r="N36" s="120"/>
      <c r="O36" s="120"/>
      <c r="P36" s="120"/>
      <c r="Q36" s="120"/>
      <c r="R36" s="120"/>
      <c r="S36" s="122"/>
      <c r="T36" s="123"/>
      <c r="U36" s="123"/>
      <c r="V36" s="52"/>
      <c r="W36" s="52"/>
      <c r="X36" s="52"/>
      <c r="Y36" s="52"/>
      <c r="Z36" s="52"/>
      <c r="AA36" s="52"/>
      <c r="AB36" s="52"/>
      <c r="AC36" s="52"/>
      <c r="AD36" s="52"/>
      <c r="AE36" s="56"/>
    </row>
    <row r="37" spans="1:34" ht="14.25" x14ac:dyDescent="0.25">
      <c r="A37" s="118">
        <v>1.3</v>
      </c>
      <c r="B37" s="124" t="s">
        <v>44</v>
      </c>
      <c r="C37" s="125"/>
      <c r="D37" s="125"/>
      <c r="E37" s="126"/>
      <c r="F37" s="126"/>
      <c r="G37" s="127"/>
      <c r="H37" s="127"/>
      <c r="I37" s="127"/>
      <c r="J37" s="127"/>
      <c r="K37" s="127"/>
      <c r="L37" s="127"/>
      <c r="M37" s="127"/>
      <c r="N37" s="127"/>
      <c r="O37" s="127"/>
      <c r="P37" s="127"/>
      <c r="Q37" s="127"/>
      <c r="R37" s="128"/>
      <c r="S37" s="128"/>
      <c r="T37" s="123"/>
      <c r="U37" s="123"/>
      <c r="V37" s="52"/>
      <c r="W37" s="52"/>
      <c r="X37" s="52"/>
      <c r="Y37" s="52"/>
      <c r="Z37" s="52"/>
      <c r="AA37" s="52"/>
      <c r="AB37" s="52"/>
      <c r="AC37" s="52"/>
      <c r="AD37" s="52"/>
      <c r="AE37" s="56"/>
    </row>
    <row r="38" spans="1:34" ht="14.25" x14ac:dyDescent="0.25">
      <c r="A38" s="118">
        <v>0.85</v>
      </c>
      <c r="B38" s="124" t="s">
        <v>45</v>
      </c>
      <c r="C38" s="125"/>
      <c r="D38" s="125"/>
      <c r="E38" s="129"/>
      <c r="F38" s="129"/>
      <c r="G38" s="125"/>
      <c r="H38" s="125"/>
      <c r="I38" s="125"/>
      <c r="J38" s="125"/>
      <c r="K38" s="125"/>
      <c r="L38" s="125"/>
      <c r="M38" s="125"/>
      <c r="N38" s="125"/>
      <c r="O38" s="125"/>
      <c r="P38" s="125"/>
      <c r="Q38" s="125"/>
      <c r="R38" s="120"/>
      <c r="S38" s="120"/>
      <c r="T38" s="123"/>
      <c r="U38" s="123"/>
      <c r="V38" s="52"/>
      <c r="W38" s="52"/>
      <c r="X38" s="52"/>
      <c r="Y38" s="52"/>
      <c r="Z38" s="52"/>
      <c r="AA38" s="52"/>
      <c r="AB38" s="52"/>
      <c r="AC38" s="52"/>
      <c r="AD38" s="52"/>
      <c r="AE38" s="56"/>
    </row>
    <row r="39" spans="1:34" ht="15.75" x14ac:dyDescent="0.25">
      <c r="A39" s="118">
        <v>1.3</v>
      </c>
      <c r="B39" s="124" t="s">
        <v>54</v>
      </c>
      <c r="C39" s="130"/>
      <c r="D39" s="130"/>
      <c r="E39" s="131"/>
      <c r="F39" s="131"/>
      <c r="G39" s="130"/>
      <c r="H39" s="130"/>
      <c r="I39" s="130"/>
      <c r="J39" s="130"/>
      <c r="K39" s="130"/>
      <c r="L39" s="130"/>
      <c r="M39" s="130"/>
      <c r="N39" s="130"/>
      <c r="O39" s="130"/>
      <c r="P39" s="130"/>
      <c r="Q39" s="130"/>
      <c r="R39" s="57"/>
      <c r="S39" s="57"/>
      <c r="T39" s="57"/>
      <c r="U39" s="57"/>
      <c r="V39" s="57"/>
      <c r="W39" s="52"/>
      <c r="X39" s="52"/>
      <c r="Y39" s="52"/>
      <c r="Z39" s="52"/>
      <c r="AA39" s="52"/>
      <c r="AB39" s="52"/>
      <c r="AC39" s="52"/>
      <c r="AD39" s="52"/>
      <c r="AE39" s="52"/>
      <c r="AF39" s="52"/>
      <c r="AG39" s="58"/>
      <c r="AH39" s="59"/>
    </row>
    <row r="40" spans="1:34" ht="14.25" x14ac:dyDescent="0.25">
      <c r="A40" s="118">
        <v>1.1000000000000001</v>
      </c>
      <c r="B40" s="124" t="s">
        <v>46</v>
      </c>
      <c r="C40" s="125"/>
      <c r="D40" s="125"/>
      <c r="E40" s="129"/>
      <c r="F40" s="129"/>
      <c r="G40" s="125"/>
      <c r="H40" s="125"/>
      <c r="I40" s="125"/>
      <c r="J40" s="125"/>
      <c r="K40" s="125"/>
      <c r="L40" s="125"/>
      <c r="M40" s="125"/>
      <c r="N40" s="125"/>
      <c r="O40" s="125"/>
      <c r="P40" s="125"/>
      <c r="Q40" s="125"/>
      <c r="R40" s="120"/>
      <c r="S40" s="120"/>
      <c r="T40" s="123"/>
      <c r="U40" s="123"/>
      <c r="V40" s="52"/>
      <c r="W40" s="52"/>
      <c r="X40" s="52"/>
      <c r="Y40" s="52"/>
      <c r="Z40" s="52"/>
      <c r="AA40" s="52"/>
      <c r="AB40" s="52"/>
      <c r="AC40" s="52"/>
      <c r="AD40" s="58"/>
      <c r="AE40" s="59"/>
    </row>
    <row r="41" spans="1:34" ht="14.25" x14ac:dyDescent="0.25">
      <c r="A41" s="118">
        <v>1.75</v>
      </c>
      <c r="B41" s="124" t="s">
        <v>47</v>
      </c>
      <c r="C41" s="125"/>
      <c r="D41" s="125"/>
      <c r="E41" s="129"/>
      <c r="F41" s="129"/>
      <c r="G41" s="125"/>
      <c r="H41" s="125"/>
      <c r="I41" s="125"/>
      <c r="J41" s="125"/>
      <c r="K41" s="125"/>
      <c r="L41" s="125"/>
      <c r="M41" s="125"/>
      <c r="N41" s="125"/>
      <c r="O41" s="125"/>
      <c r="P41" s="125"/>
      <c r="Q41" s="125"/>
      <c r="R41" s="120"/>
      <c r="S41" s="120"/>
      <c r="T41" s="123"/>
      <c r="U41" s="123"/>
      <c r="V41" s="52"/>
      <c r="W41" s="52"/>
      <c r="X41" s="52"/>
      <c r="Y41" s="52"/>
      <c r="Z41" s="52"/>
      <c r="AA41" s="52"/>
      <c r="AB41" s="52"/>
      <c r="AC41" s="52"/>
      <c r="AD41" s="58"/>
      <c r="AE41" s="59"/>
    </row>
    <row r="42" spans="1:34" ht="14.25" x14ac:dyDescent="0.25">
      <c r="A42" s="118">
        <v>1.55</v>
      </c>
      <c r="B42" s="124" t="s">
        <v>48</v>
      </c>
      <c r="C42" s="132"/>
      <c r="D42" s="132"/>
      <c r="E42" s="133"/>
      <c r="F42" s="133"/>
      <c r="G42" s="132"/>
      <c r="H42" s="132"/>
      <c r="I42" s="132"/>
      <c r="J42" s="132"/>
      <c r="K42" s="132"/>
      <c r="L42" s="132"/>
      <c r="M42" s="132"/>
      <c r="N42" s="132"/>
      <c r="O42" s="132"/>
      <c r="P42" s="132"/>
      <c r="Q42" s="132"/>
      <c r="R42" s="134"/>
      <c r="S42" s="134"/>
      <c r="T42" s="135"/>
      <c r="U42" s="135"/>
    </row>
    <row r="43" spans="1:34" ht="14.25" x14ac:dyDescent="0.25">
      <c r="A43" s="118">
        <v>3.93</v>
      </c>
      <c r="B43" s="136" t="s">
        <v>88</v>
      </c>
      <c r="C43" s="137"/>
      <c r="D43" s="138"/>
      <c r="E43" s="129"/>
      <c r="F43" s="129"/>
      <c r="G43" s="125"/>
      <c r="H43" s="125"/>
      <c r="I43" s="125"/>
      <c r="J43" s="125"/>
      <c r="K43" s="125"/>
      <c r="L43" s="125"/>
      <c r="M43" s="125"/>
      <c r="N43" s="125"/>
      <c r="O43" s="125"/>
      <c r="P43" s="125"/>
      <c r="Q43" s="125"/>
      <c r="R43" s="120"/>
      <c r="S43" s="120"/>
      <c r="T43" s="139"/>
      <c r="U43" s="139"/>
      <c r="V43" s="60"/>
      <c r="W43" s="60"/>
      <c r="X43" s="60"/>
      <c r="Y43" s="60"/>
      <c r="Z43" s="60"/>
      <c r="AA43" s="60"/>
      <c r="AB43" s="61"/>
      <c r="AC43" s="61"/>
      <c r="AD43" s="61"/>
      <c r="AE43" s="62"/>
    </row>
    <row r="44" spans="1:34" ht="14.25" x14ac:dyDescent="0.25">
      <c r="A44" s="118"/>
      <c r="B44" s="136"/>
      <c r="C44" s="137"/>
      <c r="D44" s="138"/>
      <c r="E44" s="129"/>
      <c r="F44" s="129"/>
      <c r="G44" s="125"/>
      <c r="H44" s="125"/>
      <c r="I44" s="125"/>
      <c r="J44" s="125"/>
      <c r="K44" s="125"/>
      <c r="L44" s="125"/>
      <c r="M44" s="125"/>
      <c r="N44" s="125"/>
      <c r="O44" s="125"/>
      <c r="P44" s="125"/>
      <c r="Q44" s="125"/>
      <c r="R44" s="120"/>
      <c r="S44" s="120"/>
      <c r="T44" s="139"/>
      <c r="U44" s="139"/>
      <c r="V44" s="60"/>
      <c r="W44" s="60"/>
      <c r="X44" s="60"/>
      <c r="Y44" s="60"/>
      <c r="Z44" s="60"/>
      <c r="AA44" s="60"/>
      <c r="AB44" s="61"/>
      <c r="AC44" s="61"/>
      <c r="AD44" s="61"/>
      <c r="AE44" s="62"/>
    </row>
    <row r="45" spans="1:34" ht="14.25" x14ac:dyDescent="0.25">
      <c r="A45" s="118"/>
      <c r="B45" s="136"/>
      <c r="C45" s="137"/>
      <c r="D45" s="138"/>
      <c r="E45" s="129"/>
      <c r="F45" s="129"/>
      <c r="G45" s="125"/>
      <c r="H45" s="125"/>
      <c r="I45" s="125"/>
      <c r="J45" s="125"/>
      <c r="K45" s="125"/>
      <c r="L45" s="125"/>
      <c r="M45" s="125"/>
      <c r="N45" s="125"/>
      <c r="O45" s="125"/>
      <c r="P45" s="125"/>
      <c r="Q45" s="125"/>
      <c r="R45" s="120"/>
      <c r="S45" s="120"/>
      <c r="T45" s="139"/>
      <c r="U45" s="139"/>
      <c r="V45" s="60"/>
      <c r="W45" s="60"/>
      <c r="X45" s="60"/>
      <c r="Y45" s="60"/>
      <c r="Z45" s="60"/>
      <c r="AA45" s="60"/>
      <c r="AB45" s="61"/>
      <c r="AC45" s="61"/>
      <c r="AD45" s="61"/>
      <c r="AE45" s="62"/>
    </row>
    <row r="46" spans="1:34" ht="16.5" x14ac:dyDescent="0.2">
      <c r="B46" s="69"/>
    </row>
    <row r="47" spans="1:34" ht="15" x14ac:dyDescent="0.2">
      <c r="B47" s="38"/>
    </row>
    <row r="49" spans="1:23" x14ac:dyDescent="0.2">
      <c r="B49" s="63"/>
      <c r="C49" s="39"/>
      <c r="D49" s="39"/>
      <c r="E49" s="39"/>
      <c r="F49" s="39"/>
      <c r="G49" s="39"/>
      <c r="H49" s="39"/>
      <c r="I49" s="39"/>
      <c r="J49" s="39"/>
      <c r="K49" s="39"/>
      <c r="L49" s="39"/>
      <c r="M49" s="39"/>
      <c r="N49" s="39"/>
      <c r="O49" s="39"/>
      <c r="P49" s="39"/>
      <c r="Q49" s="39"/>
      <c r="R49" s="6"/>
      <c r="S49" s="6"/>
      <c r="T49" s="6"/>
      <c r="U49" s="6"/>
      <c r="V49" s="6"/>
      <c r="W49" s="6"/>
    </row>
    <row r="50" spans="1:23" ht="14.25" x14ac:dyDescent="0.2">
      <c r="B50" s="64"/>
      <c r="C50" s="4"/>
      <c r="D50" s="39"/>
      <c r="E50" s="39"/>
      <c r="F50" s="39"/>
      <c r="G50" s="39"/>
      <c r="H50" s="39"/>
      <c r="I50" s="39"/>
      <c r="J50" s="39"/>
      <c r="K50" s="39"/>
      <c r="L50" s="39"/>
      <c r="M50" s="39"/>
      <c r="N50" s="39"/>
      <c r="O50" s="39"/>
      <c r="P50" s="39"/>
      <c r="Q50" s="39"/>
      <c r="R50" s="6"/>
      <c r="S50" s="6"/>
      <c r="T50" s="6"/>
      <c r="U50" s="6"/>
      <c r="V50" s="6"/>
      <c r="W50" s="6"/>
    </row>
    <row r="51" spans="1:23" x14ac:dyDescent="0.2">
      <c r="A51" s="68"/>
      <c r="B51" s="68"/>
      <c r="C51" s="68"/>
      <c r="D51" s="68"/>
      <c r="E51" s="68"/>
      <c r="F51" s="68"/>
      <c r="G51" s="68"/>
      <c r="H51" s="68"/>
      <c r="I51" s="68"/>
      <c r="J51" s="68"/>
      <c r="K51" s="68"/>
      <c r="L51" s="68"/>
      <c r="M51" s="68"/>
      <c r="N51" s="68"/>
      <c r="O51" s="68"/>
      <c r="P51" s="68"/>
      <c r="Q51" s="68"/>
      <c r="R51" s="6"/>
      <c r="S51" s="6"/>
      <c r="T51" s="6"/>
      <c r="U51" s="6"/>
      <c r="V51" s="6"/>
      <c r="W51" s="6"/>
    </row>
    <row r="52" spans="1:23" ht="27.75" customHeight="1" x14ac:dyDescent="0.2">
      <c r="A52" s="68"/>
      <c r="B52" s="68"/>
      <c r="C52" s="68"/>
      <c r="D52" s="68"/>
      <c r="E52" s="68"/>
      <c r="F52" s="68"/>
      <c r="G52" s="68"/>
      <c r="H52" s="68"/>
      <c r="I52" s="68"/>
      <c r="J52" s="68"/>
      <c r="K52" s="68"/>
      <c r="L52" s="68"/>
      <c r="M52" s="68"/>
      <c r="N52" s="68"/>
      <c r="O52" s="68"/>
      <c r="P52" s="68"/>
      <c r="Q52" s="68"/>
      <c r="R52" s="6"/>
      <c r="S52" s="6"/>
      <c r="T52" s="6"/>
      <c r="U52" s="6"/>
      <c r="V52" s="6"/>
      <c r="W52" s="6"/>
    </row>
    <row r="53" spans="1:23" x14ac:dyDescent="0.2">
      <c r="A53" s="68"/>
      <c r="B53" s="68"/>
      <c r="C53" s="68"/>
      <c r="D53" s="68"/>
      <c r="E53" s="68"/>
      <c r="F53" s="68"/>
      <c r="G53" s="68"/>
      <c r="H53" s="68"/>
      <c r="I53" s="68"/>
      <c r="J53" s="68"/>
      <c r="K53" s="68"/>
      <c r="L53" s="68"/>
      <c r="M53" s="68"/>
      <c r="N53" s="68"/>
      <c r="O53" s="68"/>
      <c r="P53" s="68"/>
      <c r="Q53" s="68"/>
      <c r="R53" s="6"/>
      <c r="S53" s="65"/>
      <c r="T53" s="6"/>
      <c r="U53" s="6"/>
      <c r="V53" s="6"/>
      <c r="W53" s="6"/>
    </row>
    <row r="54" spans="1:23" x14ac:dyDescent="0.2">
      <c r="B54" s="6"/>
      <c r="C54" s="6"/>
      <c r="D54" s="6"/>
      <c r="E54" s="66"/>
      <c r="F54" s="66"/>
      <c r="G54" s="6"/>
      <c r="H54" s="6"/>
      <c r="I54" s="6"/>
      <c r="J54" s="6"/>
      <c r="K54" s="6"/>
      <c r="L54" s="6"/>
      <c r="M54" s="6"/>
      <c r="N54" s="6"/>
      <c r="O54" s="6"/>
      <c r="P54" s="6"/>
      <c r="Q54" s="6"/>
      <c r="R54" s="6"/>
      <c r="S54" s="6"/>
      <c r="T54" s="6"/>
      <c r="U54" s="6"/>
      <c r="V54" s="6"/>
      <c r="W54" s="6"/>
    </row>
    <row r="55" spans="1:23" x14ac:dyDescent="0.2">
      <c r="B55" s="6"/>
      <c r="C55" s="6"/>
      <c r="D55" s="6"/>
      <c r="E55" s="66"/>
      <c r="F55" s="66"/>
      <c r="G55" s="6"/>
      <c r="H55" s="6"/>
      <c r="I55" s="6"/>
      <c r="J55" s="6"/>
      <c r="K55" s="6"/>
      <c r="L55" s="6"/>
      <c r="M55" s="6"/>
      <c r="N55" s="6"/>
      <c r="O55" s="6"/>
      <c r="P55" s="6"/>
      <c r="Q55" s="6"/>
      <c r="R55" s="6"/>
      <c r="S55" s="65"/>
      <c r="T55" s="6"/>
      <c r="U55" s="6"/>
      <c r="V55" s="6"/>
      <c r="W55" s="6"/>
    </row>
    <row r="56" spans="1:23" x14ac:dyDescent="0.2">
      <c r="B56" s="6"/>
      <c r="C56" s="6"/>
      <c r="D56" s="6"/>
      <c r="E56" s="66"/>
      <c r="F56" s="66"/>
      <c r="G56" s="6"/>
      <c r="H56" s="65"/>
      <c r="I56" s="6"/>
      <c r="J56" s="6"/>
      <c r="K56" s="6"/>
      <c r="L56" s="6"/>
      <c r="M56" s="6"/>
      <c r="N56" s="6"/>
      <c r="O56" s="6"/>
      <c r="P56" s="6"/>
      <c r="Q56" s="6"/>
      <c r="R56" s="6"/>
      <c r="S56" s="6"/>
      <c r="T56" s="6"/>
      <c r="U56" s="6"/>
      <c r="V56" s="6"/>
      <c r="W56" s="6"/>
    </row>
    <row r="57" spans="1:23" x14ac:dyDescent="0.2">
      <c r="B57" s="6"/>
      <c r="C57" s="6"/>
      <c r="D57" s="6"/>
      <c r="E57" s="66"/>
      <c r="F57" s="66"/>
      <c r="G57" s="6"/>
      <c r="H57" s="6"/>
      <c r="I57" s="6"/>
      <c r="J57" s="6"/>
      <c r="K57" s="6"/>
      <c r="L57" s="6"/>
      <c r="M57" s="6"/>
      <c r="N57" s="6"/>
      <c r="O57" s="6"/>
      <c r="P57" s="6"/>
      <c r="Q57" s="6"/>
      <c r="R57" s="6"/>
      <c r="S57" s="6"/>
      <c r="T57" s="6"/>
      <c r="U57" s="6"/>
      <c r="V57" s="6"/>
      <c r="W57" s="6"/>
    </row>
    <row r="58" spans="1:23" x14ac:dyDescent="0.2">
      <c r="B58" s="6"/>
      <c r="C58" s="6"/>
      <c r="D58" s="6"/>
      <c r="E58" s="66"/>
      <c r="F58" s="66"/>
      <c r="G58" s="6"/>
      <c r="H58" s="6"/>
      <c r="I58" s="6"/>
      <c r="J58" s="6"/>
      <c r="K58" s="6"/>
      <c r="L58" s="6"/>
      <c r="M58" s="6"/>
      <c r="N58" s="6"/>
      <c r="O58" s="6"/>
      <c r="P58" s="6"/>
      <c r="Q58" s="6"/>
      <c r="R58" s="6"/>
      <c r="S58" s="6"/>
      <c r="T58" s="6"/>
      <c r="U58" s="6"/>
      <c r="V58" s="6"/>
      <c r="W58" s="6"/>
    </row>
  </sheetData>
  <mergeCells count="10">
    <mergeCell ref="A2:S2"/>
    <mergeCell ref="A3:S3"/>
    <mergeCell ref="A4:S4"/>
    <mergeCell ref="B5:S5"/>
    <mergeCell ref="O27:P27"/>
    <mergeCell ref="A15:A17"/>
    <mergeCell ref="B15:B17"/>
    <mergeCell ref="D15:R17"/>
    <mergeCell ref="S15:S17"/>
    <mergeCell ref="O19:P19"/>
  </mergeCells>
  <pageMargins left="0.70866141732283472" right="0.70866141732283472" top="0.39370078740157483" bottom="0.39370078740157483" header="0.31496062992125984" footer="0.31496062992125984"/>
  <pageSetup paperSize="9" scale="65"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V70"/>
  <sheetViews>
    <sheetView tabSelected="1" view="pageBreakPreview" topLeftCell="A6" zoomScaleNormal="100" zoomScaleSheetLayoutView="100" workbookViewId="0">
      <selection activeCell="E52" sqref="E52"/>
    </sheetView>
  </sheetViews>
  <sheetFormatPr defaultRowHeight="12.75" outlineLevelRow="2" x14ac:dyDescent="0.2"/>
  <cols>
    <col min="1" max="1" width="56.7109375" customWidth="1"/>
    <col min="2" max="2" width="13.42578125" customWidth="1"/>
    <col min="3" max="3" width="19.140625" customWidth="1"/>
    <col min="4" max="4" width="13" customWidth="1"/>
    <col min="5" max="5" width="14.5703125" customWidth="1"/>
    <col min="6" max="6" width="22.140625" customWidth="1"/>
    <col min="7" max="7" width="13.7109375" customWidth="1"/>
    <col min="8" max="8" width="26.85546875" customWidth="1"/>
    <col min="9" max="9" width="17" customWidth="1"/>
    <col min="10" max="10" width="21.28515625" customWidth="1"/>
    <col min="11" max="11" width="19.5703125" customWidth="1"/>
    <col min="12" max="12" width="16.28515625" customWidth="1"/>
    <col min="13" max="13" width="10" bestFit="1" customWidth="1"/>
    <col min="14" max="14" width="17.28515625" customWidth="1"/>
  </cols>
  <sheetData>
    <row r="1" spans="1:256" ht="29.25" hidden="1" customHeight="1" x14ac:dyDescent="0.3">
      <c r="C1" s="228" t="s">
        <v>85</v>
      </c>
      <c r="D1" s="229"/>
      <c r="E1" s="229"/>
      <c r="F1" s="229"/>
    </row>
    <row r="2" spans="1:256" ht="15.75" hidden="1" customHeight="1" x14ac:dyDescent="0.25">
      <c r="C2" s="230" t="s">
        <v>84</v>
      </c>
      <c r="D2" s="229"/>
      <c r="E2" s="229"/>
      <c r="F2" s="229"/>
    </row>
    <row r="3" spans="1:256" ht="38.25" hidden="1" customHeight="1" x14ac:dyDescent="0.25">
      <c r="D3" s="188" t="s">
        <v>83</v>
      </c>
      <c r="E3" s="187"/>
      <c r="F3" s="187"/>
    </row>
    <row r="4" spans="1:256" ht="28.5" hidden="1" customHeight="1" x14ac:dyDescent="0.25">
      <c r="D4" s="188" t="s">
        <v>82</v>
      </c>
      <c r="E4" s="187"/>
      <c r="F4" s="187"/>
    </row>
    <row r="5" spans="1:256" ht="18" hidden="1" customHeight="1" x14ac:dyDescent="0.2">
      <c r="F5" s="181"/>
    </row>
    <row r="6" spans="1:256" s="195" customFormat="1" ht="15.75" outlineLevel="2" x14ac:dyDescent="0.25">
      <c r="A6" s="199" t="s">
        <v>95</v>
      </c>
      <c r="B6" s="200"/>
      <c r="C6" s="201"/>
      <c r="D6" s="202"/>
      <c r="E6" s="203"/>
      <c r="F6" s="204" t="s">
        <v>96</v>
      </c>
      <c r="G6" s="197"/>
      <c r="H6" s="205"/>
      <c r="J6" s="205"/>
      <c r="K6" s="205"/>
      <c r="L6" s="205"/>
      <c r="M6" s="205"/>
      <c r="N6" s="205"/>
      <c r="P6" s="197"/>
      <c r="Q6" s="197"/>
    </row>
    <row r="7" spans="1:256" s="195" customFormat="1" ht="15.75" outlineLevel="1" x14ac:dyDescent="0.25">
      <c r="A7" s="206" t="s">
        <v>99</v>
      </c>
      <c r="B7" s="200"/>
      <c r="C7" s="201"/>
      <c r="D7" s="202"/>
      <c r="E7" s="203"/>
      <c r="F7" s="207" t="s">
        <v>100</v>
      </c>
      <c r="G7" s="197"/>
      <c r="H7" s="205"/>
      <c r="J7" s="205"/>
      <c r="K7" s="205"/>
      <c r="L7" s="205"/>
      <c r="M7" s="205"/>
      <c r="N7" s="205"/>
      <c r="P7" s="197"/>
      <c r="Q7" s="197"/>
    </row>
    <row r="8" spans="1:256" s="195" customFormat="1" ht="15.75" outlineLevel="1" x14ac:dyDescent="0.25">
      <c r="A8" s="206" t="s">
        <v>101</v>
      </c>
      <c r="B8" s="200"/>
      <c r="C8" s="201"/>
      <c r="D8" s="202"/>
      <c r="E8" s="203"/>
      <c r="F8" s="207" t="s">
        <v>102</v>
      </c>
      <c r="G8" s="197"/>
      <c r="H8" s="205"/>
      <c r="J8" s="205"/>
      <c r="K8" s="205"/>
      <c r="L8" s="205"/>
      <c r="M8" s="205"/>
      <c r="N8" s="205"/>
      <c r="P8" s="197"/>
      <c r="Q8" s="197"/>
    </row>
    <row r="9" spans="1:256" s="195" customFormat="1" ht="15.75" outlineLevel="1" x14ac:dyDescent="0.25">
      <c r="A9" s="206" t="s">
        <v>103</v>
      </c>
      <c r="B9" s="200"/>
      <c r="C9" s="201"/>
      <c r="D9" s="202"/>
      <c r="E9" s="203"/>
      <c r="F9" s="207" t="s">
        <v>104</v>
      </c>
      <c r="G9" s="197"/>
      <c r="H9" s="205"/>
      <c r="J9" s="205"/>
      <c r="K9" s="205"/>
      <c r="L9" s="205"/>
      <c r="M9" s="205"/>
      <c r="N9" s="205"/>
      <c r="P9" s="197"/>
      <c r="Q9" s="197"/>
    </row>
    <row r="10" spans="1:256" s="195" customFormat="1" ht="15.75" outlineLevel="1" x14ac:dyDescent="0.25">
      <c r="A10" s="206" t="s">
        <v>105</v>
      </c>
      <c r="B10" s="200"/>
      <c r="C10" s="201"/>
      <c r="D10" s="202"/>
      <c r="E10" s="203"/>
      <c r="F10" s="207" t="s">
        <v>106</v>
      </c>
      <c r="G10" s="197"/>
      <c r="H10" s="205"/>
      <c r="J10" s="205"/>
      <c r="K10" s="205"/>
      <c r="L10" s="205"/>
      <c r="M10" s="205"/>
      <c r="N10" s="205"/>
      <c r="P10" s="197"/>
      <c r="Q10" s="197"/>
    </row>
    <row r="11" spans="1:256" ht="18" customHeight="1" x14ac:dyDescent="0.2">
      <c r="F11" s="181"/>
    </row>
    <row r="12" spans="1:256" ht="18" customHeight="1" x14ac:dyDescent="0.3">
      <c r="A12" s="231" t="s">
        <v>21</v>
      </c>
      <c r="B12" s="231"/>
      <c r="C12" s="231"/>
      <c r="D12" s="231"/>
      <c r="E12" s="231"/>
      <c r="F12" s="231"/>
      <c r="G12" s="98"/>
      <c r="H12" s="1"/>
      <c r="I12" s="1"/>
      <c r="J12" s="1"/>
      <c r="K12" s="1"/>
      <c r="L12" s="1"/>
      <c r="M12" s="1"/>
      <c r="N12" s="1"/>
      <c r="O12" s="1"/>
      <c r="P12" s="1"/>
      <c r="Q12" s="227"/>
      <c r="R12" s="227"/>
      <c r="S12" s="227"/>
      <c r="T12" s="227"/>
      <c r="U12" s="227"/>
      <c r="V12" s="227"/>
      <c r="W12" s="1"/>
      <c r="X12" s="1"/>
      <c r="Y12" s="1"/>
      <c r="Z12" s="1"/>
      <c r="AA12" s="1"/>
      <c r="AB12" s="1"/>
      <c r="AC12" s="1"/>
      <c r="AD12" s="1"/>
      <c r="AE12" s="1"/>
      <c r="AF12" s="1"/>
      <c r="AG12" s="227"/>
      <c r="AH12" s="227"/>
      <c r="AI12" s="227"/>
      <c r="AJ12" s="227"/>
      <c r="AK12" s="227"/>
      <c r="AL12" s="227"/>
      <c r="AM12" s="1"/>
      <c r="AN12" s="1"/>
      <c r="AO12" s="1"/>
      <c r="AP12" s="1"/>
      <c r="AQ12" s="1"/>
      <c r="AR12" s="1"/>
      <c r="AS12" s="1"/>
      <c r="AT12" s="1"/>
      <c r="AU12" s="1"/>
      <c r="AV12" s="1"/>
      <c r="AW12" s="227" t="s">
        <v>0</v>
      </c>
      <c r="AX12" s="227"/>
      <c r="AY12" s="227"/>
      <c r="AZ12" s="227"/>
      <c r="BA12" s="227"/>
      <c r="BB12" s="227"/>
      <c r="BC12" s="1"/>
      <c r="BD12" s="1"/>
      <c r="BE12" s="1"/>
      <c r="BF12" s="1"/>
      <c r="BG12" s="1"/>
      <c r="BH12" s="1"/>
      <c r="BI12" s="1"/>
      <c r="BJ12" s="1"/>
      <c r="BK12" s="1"/>
      <c r="BL12" s="1"/>
      <c r="BM12" s="227" t="s">
        <v>0</v>
      </c>
      <c r="BN12" s="227"/>
      <c r="BO12" s="227"/>
      <c r="BP12" s="227"/>
      <c r="BQ12" s="227"/>
      <c r="BR12" s="227"/>
      <c r="BS12" s="1"/>
      <c r="BT12" s="1"/>
      <c r="BU12" s="1"/>
      <c r="BV12" s="1"/>
      <c r="BW12" s="1"/>
      <c r="BX12" s="1"/>
      <c r="BY12" s="1"/>
      <c r="BZ12" s="1"/>
      <c r="CA12" s="1"/>
      <c r="CB12" s="1"/>
      <c r="CC12" s="227" t="s">
        <v>0</v>
      </c>
      <c r="CD12" s="227"/>
      <c r="CE12" s="227"/>
      <c r="CF12" s="227"/>
      <c r="CG12" s="227"/>
      <c r="CH12" s="227"/>
      <c r="CI12" s="1"/>
      <c r="CJ12" s="1"/>
      <c r="CK12" s="1"/>
      <c r="CL12" s="1"/>
      <c r="CM12" s="1"/>
      <c r="CN12" s="1"/>
      <c r="CO12" s="1"/>
      <c r="CP12" s="1"/>
      <c r="CQ12" s="1"/>
      <c r="CR12" s="1"/>
      <c r="CS12" s="227" t="s">
        <v>0</v>
      </c>
      <c r="CT12" s="227"/>
      <c r="CU12" s="227"/>
      <c r="CV12" s="227"/>
      <c r="CW12" s="227"/>
      <c r="CX12" s="227"/>
      <c r="CY12" s="1"/>
      <c r="CZ12" s="1"/>
      <c r="DA12" s="1"/>
      <c r="DB12" s="1"/>
      <c r="DC12" s="1"/>
      <c r="DD12" s="1"/>
      <c r="DE12" s="1"/>
      <c r="DF12" s="1"/>
      <c r="DG12" s="1"/>
      <c r="DH12" s="1"/>
      <c r="DI12" s="227" t="s">
        <v>0</v>
      </c>
      <c r="DJ12" s="227"/>
      <c r="DK12" s="227"/>
      <c r="DL12" s="227"/>
      <c r="DM12" s="227"/>
      <c r="DN12" s="227"/>
      <c r="DO12" s="1"/>
      <c r="DP12" s="1"/>
      <c r="DQ12" s="1"/>
      <c r="DR12" s="1"/>
      <c r="DS12" s="1"/>
      <c r="DT12" s="1"/>
      <c r="DU12" s="1"/>
      <c r="DV12" s="1"/>
      <c r="DW12" s="1"/>
      <c r="DX12" s="1"/>
      <c r="DY12" s="227" t="s">
        <v>0</v>
      </c>
      <c r="DZ12" s="227"/>
      <c r="EA12" s="227"/>
      <c r="EB12" s="227"/>
      <c r="EC12" s="227"/>
      <c r="ED12" s="227"/>
      <c r="EE12" s="1"/>
      <c r="EF12" s="1"/>
      <c r="EG12" s="1"/>
      <c r="EH12" s="1"/>
      <c r="EI12" s="1"/>
      <c r="EJ12" s="1"/>
      <c r="EK12" s="1"/>
      <c r="EL12" s="1"/>
      <c r="EM12" s="1"/>
      <c r="EN12" s="1"/>
      <c r="EO12" s="227" t="s">
        <v>0</v>
      </c>
      <c r="EP12" s="227"/>
      <c r="EQ12" s="227"/>
      <c r="ER12" s="227"/>
      <c r="ES12" s="227"/>
      <c r="ET12" s="227"/>
      <c r="EU12" s="1"/>
      <c r="EV12" s="1"/>
      <c r="EW12" s="1"/>
      <c r="EX12" s="1"/>
      <c r="EY12" s="1"/>
      <c r="EZ12" s="1"/>
      <c r="FA12" s="1"/>
      <c r="FB12" s="1"/>
      <c r="FC12" s="1"/>
      <c r="FD12" s="1"/>
      <c r="FE12" s="227" t="s">
        <v>0</v>
      </c>
      <c r="FF12" s="227"/>
      <c r="FG12" s="227"/>
      <c r="FH12" s="227"/>
      <c r="FI12" s="227"/>
      <c r="FJ12" s="227"/>
      <c r="FK12" s="1"/>
      <c r="FL12" s="1"/>
      <c r="FM12" s="1"/>
      <c r="FN12" s="1"/>
      <c r="FO12" s="1"/>
      <c r="FP12" s="1"/>
      <c r="FQ12" s="1"/>
      <c r="FR12" s="1"/>
      <c r="FS12" s="1"/>
      <c r="FT12" s="1"/>
      <c r="FU12" s="227" t="s">
        <v>0</v>
      </c>
      <c r="FV12" s="227"/>
      <c r="FW12" s="227"/>
      <c r="FX12" s="227"/>
      <c r="FY12" s="227"/>
      <c r="FZ12" s="227"/>
      <c r="GA12" s="1"/>
      <c r="GB12" s="1"/>
      <c r="GC12" s="1"/>
      <c r="GD12" s="1"/>
      <c r="GE12" s="1"/>
      <c r="GF12" s="1"/>
      <c r="GG12" s="1"/>
      <c r="GH12" s="1"/>
      <c r="GI12" s="1"/>
      <c r="GJ12" s="1"/>
      <c r="GK12" s="227" t="s">
        <v>0</v>
      </c>
      <c r="GL12" s="227"/>
      <c r="GM12" s="227"/>
      <c r="GN12" s="227"/>
      <c r="GO12" s="227"/>
      <c r="GP12" s="227"/>
      <c r="GQ12" s="1"/>
      <c r="GR12" s="1"/>
      <c r="GS12" s="1"/>
      <c r="GT12" s="1"/>
      <c r="GU12" s="1"/>
      <c r="GV12" s="1"/>
      <c r="GW12" s="1"/>
      <c r="GX12" s="1"/>
      <c r="GY12" s="1"/>
      <c r="GZ12" s="1"/>
      <c r="HA12" s="227" t="s">
        <v>0</v>
      </c>
      <c r="HB12" s="227"/>
      <c r="HC12" s="227"/>
      <c r="HD12" s="227"/>
      <c r="HE12" s="227"/>
      <c r="HF12" s="227"/>
      <c r="HG12" s="1"/>
      <c r="HH12" s="1"/>
      <c r="HI12" s="1"/>
      <c r="HJ12" s="1"/>
      <c r="HK12" s="1"/>
      <c r="HL12" s="1"/>
      <c r="HM12" s="1"/>
      <c r="HN12" s="1"/>
      <c r="HO12" s="1"/>
      <c r="HP12" s="1"/>
      <c r="HQ12" s="227" t="s">
        <v>0</v>
      </c>
      <c r="HR12" s="227"/>
      <c r="HS12" s="227"/>
      <c r="HT12" s="227"/>
      <c r="HU12" s="227"/>
      <c r="HV12" s="227"/>
      <c r="HW12" s="1"/>
      <c r="HX12" s="1"/>
      <c r="HY12" s="1"/>
      <c r="HZ12" s="1"/>
      <c r="IA12" s="1"/>
      <c r="IB12" s="1"/>
      <c r="IC12" s="1"/>
      <c r="ID12" s="1"/>
      <c r="IE12" s="1"/>
      <c r="IF12" s="1"/>
      <c r="IG12" s="227"/>
      <c r="IH12" s="227"/>
      <c r="II12" s="227"/>
      <c r="IJ12" s="227"/>
      <c r="IK12" s="227"/>
      <c r="IL12" s="227"/>
      <c r="IM12" s="1"/>
      <c r="IN12" s="1"/>
      <c r="IO12" s="1"/>
      <c r="IP12" s="1"/>
      <c r="IQ12" s="1"/>
      <c r="IR12" s="1"/>
      <c r="IS12" s="1"/>
      <c r="IT12" s="1"/>
      <c r="IU12" s="1"/>
      <c r="IV12" s="1"/>
    </row>
    <row r="13" spans="1:256" ht="18" customHeight="1" x14ac:dyDescent="0.3">
      <c r="A13" s="231" t="s">
        <v>81</v>
      </c>
      <c r="B13" s="231"/>
      <c r="C13" s="231"/>
      <c r="D13" s="231"/>
      <c r="E13" s="231"/>
      <c r="F13" s="231"/>
      <c r="G13" s="98"/>
      <c r="H13" s="1"/>
      <c r="I13" s="1"/>
      <c r="J13" s="1"/>
      <c r="K13" s="1"/>
      <c r="L13" s="1"/>
      <c r="M13" s="1"/>
      <c r="N13" s="1"/>
      <c r="O13" s="1"/>
      <c r="P13" s="1"/>
      <c r="Q13" s="227"/>
      <c r="R13" s="227"/>
      <c r="S13" s="227"/>
      <c r="T13" s="227"/>
      <c r="U13" s="227"/>
      <c r="V13" s="227"/>
      <c r="W13" s="1"/>
      <c r="X13" s="1"/>
      <c r="Y13" s="1"/>
      <c r="Z13" s="1"/>
      <c r="AA13" s="1"/>
      <c r="AB13" s="1"/>
      <c r="AC13" s="1"/>
      <c r="AD13" s="1"/>
      <c r="AE13" s="1"/>
      <c r="AF13" s="1"/>
      <c r="AG13" s="227"/>
      <c r="AH13" s="227"/>
      <c r="AI13" s="227"/>
      <c r="AJ13" s="227"/>
      <c r="AK13" s="227"/>
      <c r="AL13" s="227"/>
      <c r="AM13" s="1"/>
      <c r="AN13" s="1"/>
      <c r="AO13" s="1"/>
      <c r="AP13" s="1"/>
      <c r="AQ13" s="1"/>
      <c r="AR13" s="1"/>
      <c r="AS13" s="1"/>
      <c r="AT13" s="1"/>
      <c r="AU13" s="1"/>
      <c r="AV13" s="1"/>
      <c r="AW13" s="227" t="s">
        <v>1</v>
      </c>
      <c r="AX13" s="227"/>
      <c r="AY13" s="227"/>
      <c r="AZ13" s="227"/>
      <c r="BA13" s="227"/>
      <c r="BB13" s="227"/>
      <c r="BC13" s="1"/>
      <c r="BD13" s="1"/>
      <c r="BE13" s="1"/>
      <c r="BF13" s="1"/>
      <c r="BG13" s="1"/>
      <c r="BH13" s="1"/>
      <c r="BI13" s="1"/>
      <c r="BJ13" s="1"/>
      <c r="BK13" s="1"/>
      <c r="BL13" s="1"/>
      <c r="BM13" s="227" t="s">
        <v>1</v>
      </c>
      <c r="BN13" s="227"/>
      <c r="BO13" s="227"/>
      <c r="BP13" s="227"/>
      <c r="BQ13" s="227"/>
      <c r="BR13" s="227"/>
      <c r="BS13" s="1"/>
      <c r="BT13" s="1"/>
      <c r="BU13" s="1"/>
      <c r="BV13" s="1"/>
      <c r="BW13" s="1"/>
      <c r="BX13" s="1"/>
      <c r="BY13" s="1"/>
      <c r="BZ13" s="1"/>
      <c r="CA13" s="1"/>
      <c r="CB13" s="1"/>
      <c r="CC13" s="227" t="s">
        <v>1</v>
      </c>
      <c r="CD13" s="227"/>
      <c r="CE13" s="227"/>
      <c r="CF13" s="227"/>
      <c r="CG13" s="227"/>
      <c r="CH13" s="227"/>
      <c r="CI13" s="1"/>
      <c r="CJ13" s="1"/>
      <c r="CK13" s="1"/>
      <c r="CL13" s="1"/>
      <c r="CM13" s="1"/>
      <c r="CN13" s="1"/>
      <c r="CO13" s="1"/>
      <c r="CP13" s="1"/>
      <c r="CQ13" s="1"/>
      <c r="CR13" s="1"/>
      <c r="CS13" s="227" t="s">
        <v>1</v>
      </c>
      <c r="CT13" s="227"/>
      <c r="CU13" s="227"/>
      <c r="CV13" s="227"/>
      <c r="CW13" s="227"/>
      <c r="CX13" s="227"/>
      <c r="CY13" s="1"/>
      <c r="CZ13" s="1"/>
      <c r="DA13" s="1"/>
      <c r="DB13" s="1"/>
      <c r="DC13" s="1"/>
      <c r="DD13" s="1"/>
      <c r="DE13" s="1"/>
      <c r="DF13" s="1"/>
      <c r="DG13" s="1"/>
      <c r="DH13" s="1"/>
      <c r="DI13" s="227" t="s">
        <v>1</v>
      </c>
      <c r="DJ13" s="227"/>
      <c r="DK13" s="227"/>
      <c r="DL13" s="227"/>
      <c r="DM13" s="227"/>
      <c r="DN13" s="227"/>
      <c r="DO13" s="1"/>
      <c r="DP13" s="1"/>
      <c r="DQ13" s="1"/>
      <c r="DR13" s="1"/>
      <c r="DS13" s="1"/>
      <c r="DT13" s="1"/>
      <c r="DU13" s="1"/>
      <c r="DV13" s="1"/>
      <c r="DW13" s="1"/>
      <c r="DX13" s="1"/>
      <c r="DY13" s="227" t="s">
        <v>1</v>
      </c>
      <c r="DZ13" s="227"/>
      <c r="EA13" s="227"/>
      <c r="EB13" s="227"/>
      <c r="EC13" s="227"/>
      <c r="ED13" s="227"/>
      <c r="EE13" s="1"/>
      <c r="EF13" s="1"/>
      <c r="EG13" s="1"/>
      <c r="EH13" s="1"/>
      <c r="EI13" s="1"/>
      <c r="EJ13" s="1"/>
      <c r="EK13" s="1"/>
      <c r="EL13" s="1"/>
      <c r="EM13" s="1"/>
      <c r="EN13" s="1"/>
      <c r="EO13" s="227" t="s">
        <v>1</v>
      </c>
      <c r="EP13" s="227"/>
      <c r="EQ13" s="227"/>
      <c r="ER13" s="227"/>
      <c r="ES13" s="227"/>
      <c r="ET13" s="227"/>
      <c r="EU13" s="1"/>
      <c r="EV13" s="1"/>
      <c r="EW13" s="1"/>
      <c r="EX13" s="1"/>
      <c r="EY13" s="1"/>
      <c r="EZ13" s="1"/>
      <c r="FA13" s="1"/>
      <c r="FB13" s="1"/>
      <c r="FC13" s="1"/>
      <c r="FD13" s="1"/>
      <c r="FE13" s="227" t="s">
        <v>1</v>
      </c>
      <c r="FF13" s="227"/>
      <c r="FG13" s="227"/>
      <c r="FH13" s="227"/>
      <c r="FI13" s="227"/>
      <c r="FJ13" s="227"/>
      <c r="FK13" s="1"/>
      <c r="FL13" s="1"/>
      <c r="FM13" s="1"/>
      <c r="FN13" s="1"/>
      <c r="FO13" s="1"/>
      <c r="FP13" s="1"/>
      <c r="FQ13" s="1"/>
      <c r="FR13" s="1"/>
      <c r="FS13" s="1"/>
      <c r="FT13" s="1"/>
      <c r="FU13" s="227" t="s">
        <v>1</v>
      </c>
      <c r="FV13" s="227"/>
      <c r="FW13" s="227"/>
      <c r="FX13" s="227"/>
      <c r="FY13" s="227"/>
      <c r="FZ13" s="227"/>
      <c r="GA13" s="1"/>
      <c r="GB13" s="1"/>
      <c r="GC13" s="1"/>
      <c r="GD13" s="1"/>
      <c r="GE13" s="1"/>
      <c r="GF13" s="1"/>
      <c r="GG13" s="1"/>
      <c r="GH13" s="1"/>
      <c r="GI13" s="1"/>
      <c r="GJ13" s="1"/>
      <c r="GK13" s="227" t="s">
        <v>1</v>
      </c>
      <c r="GL13" s="227"/>
      <c r="GM13" s="227"/>
      <c r="GN13" s="227"/>
      <c r="GO13" s="227"/>
      <c r="GP13" s="227"/>
      <c r="GQ13" s="1"/>
      <c r="GR13" s="1"/>
      <c r="GS13" s="1"/>
      <c r="GT13" s="1"/>
      <c r="GU13" s="1"/>
      <c r="GV13" s="1"/>
      <c r="GW13" s="1"/>
      <c r="GX13" s="1"/>
      <c r="GY13" s="1"/>
      <c r="GZ13" s="1"/>
      <c r="HA13" s="227" t="s">
        <v>1</v>
      </c>
      <c r="HB13" s="227"/>
      <c r="HC13" s="227"/>
      <c r="HD13" s="227"/>
      <c r="HE13" s="227"/>
      <c r="HF13" s="227"/>
      <c r="HG13" s="1"/>
      <c r="HH13" s="1"/>
      <c r="HI13" s="1"/>
      <c r="HJ13" s="1"/>
      <c r="HK13" s="1"/>
      <c r="HL13" s="1"/>
      <c r="HM13" s="1"/>
      <c r="HN13" s="1"/>
      <c r="HO13" s="1"/>
      <c r="HP13" s="1"/>
      <c r="HQ13" s="227" t="s">
        <v>1</v>
      </c>
      <c r="HR13" s="227"/>
      <c r="HS13" s="227"/>
      <c r="HT13" s="227"/>
      <c r="HU13" s="227"/>
      <c r="HV13" s="227"/>
      <c r="HW13" s="1"/>
      <c r="HX13" s="1"/>
      <c r="HY13" s="1"/>
      <c r="HZ13" s="1"/>
      <c r="IA13" s="1"/>
      <c r="IB13" s="1"/>
      <c r="IC13" s="1"/>
      <c r="ID13" s="1"/>
      <c r="IE13" s="1"/>
      <c r="IF13" s="1"/>
      <c r="IG13" s="227"/>
      <c r="IH13" s="227"/>
      <c r="II13" s="227"/>
      <c r="IJ13" s="227"/>
      <c r="IK13" s="227"/>
      <c r="IL13" s="227"/>
      <c r="IM13" s="1"/>
      <c r="IN13" s="1"/>
      <c r="IO13" s="1"/>
      <c r="IP13" s="1"/>
      <c r="IQ13" s="1"/>
      <c r="IR13" s="1"/>
      <c r="IS13" s="1"/>
      <c r="IT13" s="1"/>
      <c r="IU13" s="1"/>
      <c r="IV13" s="1"/>
    </row>
    <row r="14" spans="1:256" ht="18" customHeight="1" x14ac:dyDescent="0.2">
      <c r="A14" s="2"/>
      <c r="B14" s="2"/>
      <c r="C14" s="2"/>
      <c r="D14" s="2"/>
      <c r="E14" s="2"/>
      <c r="F14" s="2"/>
      <c r="G14" s="2"/>
      <c r="H14" s="2"/>
      <c r="I14" s="2"/>
      <c r="J14" s="2"/>
      <c r="K14" s="2"/>
      <c r="L14" s="2"/>
      <c r="M14" s="2"/>
      <c r="N14" s="2"/>
      <c r="O14" s="2"/>
      <c r="P14" s="2"/>
      <c r="Q14" s="209"/>
      <c r="R14" s="209"/>
      <c r="S14" s="209"/>
      <c r="T14" s="209"/>
      <c r="U14" s="209"/>
      <c r="V14" s="209"/>
      <c r="W14" s="209"/>
      <c r="X14" s="209"/>
      <c r="Y14" s="209"/>
      <c r="Z14" s="209"/>
      <c r="AA14" s="209"/>
      <c r="AB14" s="209"/>
      <c r="AC14" s="209"/>
      <c r="AD14" s="209"/>
      <c r="AE14" s="209"/>
      <c r="AF14" s="209"/>
      <c r="AG14" s="209"/>
      <c r="AH14" s="209"/>
      <c r="AI14" s="209"/>
      <c r="AJ14" s="209"/>
      <c r="AK14" s="209"/>
      <c r="AL14" s="209"/>
      <c r="AM14" s="209"/>
      <c r="AN14" s="209"/>
      <c r="AO14" s="209"/>
      <c r="AP14" s="209"/>
      <c r="AQ14" s="209"/>
      <c r="AR14" s="209"/>
      <c r="AS14" s="209"/>
      <c r="AT14" s="209"/>
      <c r="AU14" s="209"/>
      <c r="AV14" s="209"/>
      <c r="AW14" s="209"/>
      <c r="AX14" s="209"/>
      <c r="AY14" s="209"/>
      <c r="AZ14" s="209"/>
      <c r="BA14" s="209"/>
      <c r="BB14" s="209"/>
      <c r="BC14" s="209"/>
      <c r="BD14" s="209"/>
      <c r="BE14" s="209"/>
      <c r="BF14" s="209"/>
      <c r="BG14" s="209"/>
      <c r="BH14" s="209"/>
      <c r="BI14" s="209"/>
      <c r="BJ14" s="209"/>
      <c r="BK14" s="209"/>
      <c r="BL14" s="209"/>
      <c r="BM14" s="209"/>
      <c r="BN14" s="209"/>
      <c r="BO14" s="209"/>
      <c r="BP14" s="209"/>
      <c r="BQ14" s="209"/>
      <c r="BR14" s="209"/>
      <c r="BS14" s="209"/>
      <c r="BT14" s="209"/>
      <c r="BU14" s="209"/>
      <c r="BV14" s="209"/>
      <c r="BW14" s="209"/>
      <c r="BX14" s="209"/>
      <c r="BY14" s="209"/>
      <c r="BZ14" s="209"/>
      <c r="CA14" s="209"/>
      <c r="CB14" s="209"/>
      <c r="CC14" s="209"/>
      <c r="CD14" s="209"/>
      <c r="CE14" s="209"/>
      <c r="CF14" s="209"/>
      <c r="CG14" s="209"/>
      <c r="CH14" s="209"/>
      <c r="CI14" s="209"/>
      <c r="CJ14" s="209"/>
      <c r="CK14" s="209"/>
      <c r="CL14" s="209"/>
      <c r="CM14" s="209"/>
      <c r="CN14" s="209"/>
      <c r="CO14" s="209"/>
      <c r="CP14" s="209"/>
      <c r="CQ14" s="209"/>
      <c r="CR14" s="209"/>
      <c r="CS14" s="209"/>
      <c r="CT14" s="209"/>
      <c r="CU14" s="209"/>
      <c r="CV14" s="209"/>
      <c r="CW14" s="209"/>
      <c r="CX14" s="209"/>
      <c r="CY14" s="209"/>
      <c r="CZ14" s="209"/>
      <c r="DA14" s="209"/>
      <c r="DB14" s="209"/>
      <c r="DC14" s="209"/>
      <c r="DD14" s="209"/>
      <c r="DE14" s="209"/>
      <c r="DF14" s="209"/>
      <c r="DG14" s="209"/>
      <c r="DH14" s="209"/>
      <c r="DI14" s="209"/>
      <c r="DJ14" s="209"/>
      <c r="DK14" s="209"/>
      <c r="DL14" s="209"/>
      <c r="DM14" s="209"/>
      <c r="DN14" s="209"/>
      <c r="DO14" s="209"/>
      <c r="DP14" s="209"/>
      <c r="DQ14" s="209"/>
      <c r="DR14" s="209"/>
      <c r="DS14" s="209"/>
      <c r="DT14" s="209"/>
      <c r="DU14" s="209"/>
      <c r="DV14" s="209"/>
      <c r="DW14" s="209"/>
      <c r="DX14" s="209"/>
      <c r="DY14" s="209"/>
      <c r="DZ14" s="209"/>
      <c r="EA14" s="209"/>
      <c r="EB14" s="209"/>
      <c r="EC14" s="209"/>
      <c r="ED14" s="209"/>
      <c r="EE14" s="209"/>
      <c r="EF14" s="209"/>
      <c r="EG14" s="209"/>
      <c r="EH14" s="209"/>
      <c r="EI14" s="209"/>
      <c r="EJ14" s="209"/>
      <c r="EK14" s="209"/>
      <c r="EL14" s="209"/>
      <c r="EM14" s="209"/>
      <c r="EN14" s="209"/>
      <c r="EO14" s="209"/>
      <c r="EP14" s="209"/>
      <c r="EQ14" s="209"/>
      <c r="ER14" s="209"/>
      <c r="ES14" s="209"/>
      <c r="ET14" s="209"/>
      <c r="EU14" s="209"/>
      <c r="EV14" s="209"/>
      <c r="EW14" s="209"/>
      <c r="EX14" s="209"/>
      <c r="EY14" s="209"/>
      <c r="EZ14" s="209"/>
      <c r="FA14" s="209"/>
      <c r="FB14" s="209"/>
      <c r="FC14" s="209"/>
      <c r="FD14" s="209"/>
      <c r="FE14" s="209"/>
      <c r="FF14" s="209"/>
      <c r="FG14" s="209"/>
      <c r="FH14" s="209"/>
      <c r="FI14" s="209"/>
      <c r="FJ14" s="209"/>
      <c r="FK14" s="209"/>
      <c r="FL14" s="209"/>
      <c r="FM14" s="209"/>
      <c r="FN14" s="209"/>
      <c r="FO14" s="209"/>
      <c r="FP14" s="209"/>
      <c r="FQ14" s="209"/>
      <c r="FR14" s="209"/>
      <c r="FS14" s="209"/>
      <c r="FT14" s="209"/>
      <c r="FU14" s="209"/>
      <c r="FV14" s="209"/>
      <c r="FW14" s="209"/>
      <c r="FX14" s="209"/>
      <c r="FY14" s="209"/>
      <c r="FZ14" s="209"/>
      <c r="GA14" s="209"/>
      <c r="GB14" s="209"/>
      <c r="GC14" s="209"/>
      <c r="GD14" s="209"/>
      <c r="GE14" s="209"/>
      <c r="GF14" s="209"/>
      <c r="GG14" s="209"/>
      <c r="GH14" s="209"/>
      <c r="GI14" s="209"/>
      <c r="GJ14" s="209"/>
      <c r="GK14" s="209"/>
      <c r="GL14" s="209"/>
      <c r="GM14" s="209"/>
      <c r="GN14" s="209"/>
      <c r="GO14" s="209"/>
      <c r="GP14" s="209"/>
      <c r="GQ14" s="209"/>
      <c r="GR14" s="209"/>
      <c r="GS14" s="209"/>
      <c r="GT14" s="209"/>
      <c r="GU14" s="209"/>
      <c r="GV14" s="209"/>
      <c r="GW14" s="209"/>
      <c r="GX14" s="209"/>
      <c r="GY14" s="209"/>
      <c r="GZ14" s="209"/>
      <c r="HA14" s="209"/>
      <c r="HB14" s="209"/>
      <c r="HC14" s="209"/>
      <c r="HD14" s="209"/>
      <c r="HE14" s="209"/>
      <c r="HF14" s="209"/>
      <c r="HG14" s="209"/>
      <c r="HH14" s="209"/>
      <c r="HI14" s="209"/>
      <c r="HJ14" s="209"/>
      <c r="HK14" s="209"/>
      <c r="HL14" s="209"/>
      <c r="HM14" s="209"/>
      <c r="HN14" s="209"/>
      <c r="HO14" s="209"/>
      <c r="HP14" s="209"/>
      <c r="HQ14" s="209"/>
      <c r="HR14" s="209"/>
      <c r="HS14" s="209"/>
      <c r="HT14" s="209"/>
      <c r="HU14" s="209"/>
      <c r="HV14" s="209"/>
      <c r="HW14" s="209"/>
      <c r="HX14" s="209"/>
      <c r="HY14" s="209"/>
      <c r="HZ14" s="209"/>
      <c r="IA14" s="209"/>
      <c r="IB14" s="209"/>
      <c r="IC14" s="209"/>
      <c r="ID14" s="209"/>
      <c r="IE14" s="209"/>
      <c r="IF14" s="209"/>
      <c r="IG14" s="209"/>
      <c r="IH14" s="209"/>
      <c r="II14" s="209"/>
      <c r="IJ14" s="209"/>
      <c r="IK14" s="209"/>
      <c r="IL14" s="209"/>
      <c r="IM14" s="209"/>
      <c r="IN14" s="209"/>
      <c r="IO14" s="209"/>
      <c r="IP14" s="209"/>
      <c r="IQ14" s="209"/>
      <c r="IR14" s="209"/>
      <c r="IS14" s="209"/>
      <c r="IT14" s="209"/>
      <c r="IU14" s="209"/>
      <c r="IV14" s="209"/>
    </row>
    <row r="15" spans="1:256" ht="100.5" customHeight="1" x14ac:dyDescent="0.2">
      <c r="A15" s="210" t="s">
        <v>111</v>
      </c>
      <c r="B15" s="210"/>
      <c r="C15" s="210"/>
      <c r="D15" s="210"/>
      <c r="E15" s="210"/>
      <c r="F15" s="210"/>
      <c r="G15" s="3"/>
      <c r="H15" s="3"/>
      <c r="I15" s="3"/>
      <c r="J15" s="3"/>
      <c r="K15" s="3"/>
      <c r="L15" s="3"/>
      <c r="M15" s="3"/>
      <c r="N15" s="3"/>
      <c r="O15" s="3"/>
      <c r="Q15" s="232"/>
      <c r="R15" s="232"/>
      <c r="S15" s="232"/>
      <c r="T15" s="232"/>
      <c r="U15" s="232"/>
      <c r="V15" s="232"/>
      <c r="W15" s="3"/>
      <c r="X15" s="3"/>
      <c r="Y15" s="3"/>
      <c r="Z15" s="3"/>
      <c r="AA15" s="3"/>
      <c r="AB15" s="3"/>
      <c r="AC15" s="3"/>
      <c r="AD15" s="3"/>
      <c r="AE15" s="3"/>
      <c r="AG15" s="232"/>
      <c r="AH15" s="232"/>
      <c r="AI15" s="232"/>
      <c r="AJ15" s="232"/>
      <c r="AK15" s="232"/>
      <c r="AL15" s="232"/>
      <c r="AM15" s="3"/>
      <c r="AN15" s="3"/>
      <c r="AO15" s="3"/>
      <c r="AP15" s="3"/>
      <c r="AQ15" s="3"/>
      <c r="AR15" s="3"/>
      <c r="AS15" s="3"/>
      <c r="AT15" s="3"/>
      <c r="AU15" s="3"/>
      <c r="AW15" s="232" t="s">
        <v>2</v>
      </c>
      <c r="AX15" s="232"/>
      <c r="AY15" s="232"/>
      <c r="AZ15" s="232"/>
      <c r="BA15" s="232"/>
      <c r="BB15" s="232"/>
      <c r="BC15" s="3"/>
      <c r="BD15" s="3"/>
      <c r="BE15" s="3"/>
      <c r="BF15" s="3"/>
      <c r="BG15" s="3"/>
      <c r="BH15" s="3"/>
      <c r="BI15" s="3"/>
      <c r="BJ15" s="3"/>
      <c r="BK15" s="3"/>
      <c r="BM15" s="232" t="s">
        <v>2</v>
      </c>
      <c r="BN15" s="232"/>
      <c r="BO15" s="232"/>
      <c r="BP15" s="232"/>
      <c r="BQ15" s="232"/>
      <c r="BR15" s="232"/>
      <c r="BS15" s="3"/>
      <c r="BT15" s="3"/>
      <c r="BU15" s="3"/>
      <c r="BV15" s="3"/>
      <c r="BW15" s="3"/>
      <c r="BX15" s="3"/>
      <c r="BY15" s="3"/>
      <c r="BZ15" s="3"/>
      <c r="CA15" s="3"/>
      <c r="CC15" s="232" t="s">
        <v>2</v>
      </c>
      <c r="CD15" s="232"/>
      <c r="CE15" s="232"/>
      <c r="CF15" s="232"/>
      <c r="CG15" s="232"/>
      <c r="CH15" s="232"/>
      <c r="CI15" s="3"/>
      <c r="CJ15" s="3"/>
      <c r="CK15" s="3"/>
      <c r="CL15" s="3"/>
      <c r="CM15" s="3"/>
      <c r="CN15" s="3"/>
      <c r="CO15" s="3"/>
      <c r="CP15" s="3"/>
      <c r="CQ15" s="3"/>
      <c r="CS15" s="232" t="s">
        <v>2</v>
      </c>
      <c r="CT15" s="232"/>
      <c r="CU15" s="232"/>
      <c r="CV15" s="232"/>
      <c r="CW15" s="232"/>
      <c r="CX15" s="232"/>
      <c r="CY15" s="3"/>
      <c r="CZ15" s="3"/>
      <c r="DA15" s="3"/>
      <c r="DB15" s="3"/>
      <c r="DC15" s="3"/>
      <c r="DD15" s="3"/>
      <c r="DE15" s="3"/>
      <c r="DF15" s="3"/>
      <c r="DG15" s="3"/>
      <c r="DI15" s="232" t="s">
        <v>2</v>
      </c>
      <c r="DJ15" s="232"/>
      <c r="DK15" s="232"/>
      <c r="DL15" s="232"/>
      <c r="DM15" s="232"/>
      <c r="DN15" s="232"/>
      <c r="DO15" s="3"/>
      <c r="DP15" s="3"/>
      <c r="DQ15" s="3"/>
      <c r="DR15" s="3"/>
      <c r="DS15" s="3"/>
      <c r="DT15" s="3"/>
      <c r="DU15" s="3"/>
      <c r="DV15" s="3"/>
      <c r="DW15" s="3"/>
      <c r="DY15" s="232" t="s">
        <v>2</v>
      </c>
      <c r="DZ15" s="232"/>
      <c r="EA15" s="232"/>
      <c r="EB15" s="232"/>
      <c r="EC15" s="232"/>
      <c r="ED15" s="232"/>
      <c r="EE15" s="3"/>
      <c r="EF15" s="3"/>
      <c r="EG15" s="3"/>
      <c r="EH15" s="3"/>
      <c r="EI15" s="3"/>
      <c r="EJ15" s="3"/>
      <c r="EK15" s="3"/>
      <c r="EL15" s="3"/>
      <c r="EM15" s="3"/>
      <c r="EO15" s="232" t="s">
        <v>2</v>
      </c>
      <c r="EP15" s="232"/>
      <c r="EQ15" s="232"/>
      <c r="ER15" s="232"/>
      <c r="ES15" s="232"/>
      <c r="ET15" s="232"/>
      <c r="EU15" s="3"/>
      <c r="EV15" s="3"/>
      <c r="EW15" s="3"/>
      <c r="EX15" s="3"/>
      <c r="EY15" s="3"/>
      <c r="EZ15" s="3"/>
      <c r="FA15" s="3"/>
      <c r="FB15" s="3"/>
      <c r="FC15" s="3"/>
      <c r="FE15" s="232" t="s">
        <v>2</v>
      </c>
      <c r="FF15" s="232"/>
      <c r="FG15" s="232"/>
      <c r="FH15" s="232"/>
      <c r="FI15" s="232"/>
      <c r="FJ15" s="232"/>
      <c r="FK15" s="3"/>
      <c r="FL15" s="3"/>
      <c r="FM15" s="3"/>
      <c r="FN15" s="3"/>
      <c r="FO15" s="3"/>
      <c r="FP15" s="3"/>
      <c r="FQ15" s="3"/>
      <c r="FR15" s="3"/>
      <c r="FS15" s="3"/>
      <c r="FU15" s="232" t="s">
        <v>2</v>
      </c>
      <c r="FV15" s="232"/>
      <c r="FW15" s="232"/>
      <c r="FX15" s="232"/>
      <c r="FY15" s="232"/>
      <c r="FZ15" s="232"/>
      <c r="GA15" s="3"/>
      <c r="GB15" s="3"/>
      <c r="GC15" s="3"/>
      <c r="GD15" s="3"/>
      <c r="GE15" s="3"/>
      <c r="GF15" s="3"/>
      <c r="GG15" s="3"/>
      <c r="GH15" s="3"/>
      <c r="GI15" s="3"/>
      <c r="GK15" s="232" t="s">
        <v>2</v>
      </c>
      <c r="GL15" s="232"/>
      <c r="GM15" s="232"/>
      <c r="GN15" s="232"/>
      <c r="GO15" s="232"/>
      <c r="GP15" s="232"/>
      <c r="GQ15" s="3"/>
      <c r="GR15" s="3"/>
      <c r="GS15" s="3"/>
      <c r="GT15" s="3"/>
      <c r="GU15" s="3"/>
      <c r="GV15" s="3"/>
      <c r="GW15" s="3"/>
      <c r="GX15" s="3"/>
      <c r="GY15" s="3"/>
      <c r="HA15" s="232" t="s">
        <v>2</v>
      </c>
      <c r="HB15" s="232"/>
      <c r="HC15" s="232"/>
      <c r="HD15" s="232"/>
      <c r="HE15" s="232"/>
      <c r="HF15" s="232"/>
      <c r="HG15" s="3"/>
      <c r="HH15" s="3"/>
      <c r="HI15" s="3"/>
      <c r="HJ15" s="3"/>
      <c r="HK15" s="3"/>
      <c r="HL15" s="3"/>
      <c r="HM15" s="3"/>
      <c r="HN15" s="3"/>
      <c r="HO15" s="3"/>
      <c r="HQ15" s="232" t="s">
        <v>2</v>
      </c>
      <c r="HR15" s="232"/>
      <c r="HS15" s="232"/>
      <c r="HT15" s="232"/>
      <c r="HU15" s="232"/>
      <c r="HV15" s="232"/>
      <c r="HW15" s="3"/>
      <c r="HX15" s="3"/>
      <c r="HY15" s="3"/>
      <c r="HZ15" s="3"/>
      <c r="IA15" s="3"/>
      <c r="IB15" s="3"/>
      <c r="IC15" s="3"/>
      <c r="ID15" s="3"/>
      <c r="IE15" s="3"/>
      <c r="IG15" s="232"/>
      <c r="IH15" s="232"/>
      <c r="II15" s="232"/>
      <c r="IJ15" s="232"/>
      <c r="IK15" s="232"/>
      <c r="IL15" s="232"/>
      <c r="IM15" s="3"/>
      <c r="IN15" s="3"/>
      <c r="IO15" s="3"/>
      <c r="IP15" s="3"/>
      <c r="IQ15" s="3"/>
      <c r="IR15" s="3"/>
      <c r="IS15" s="3"/>
      <c r="IT15" s="3"/>
      <c r="IU15" s="3"/>
    </row>
    <row r="16" spans="1:256" ht="15.75" customHeight="1" x14ac:dyDescent="0.2">
      <c r="A16" s="185"/>
      <c r="B16" s="185"/>
      <c r="C16" s="185"/>
      <c r="D16" s="185"/>
      <c r="E16" s="185"/>
      <c r="F16" s="180"/>
      <c r="G16" s="3"/>
      <c r="H16" s="3"/>
      <c r="I16" s="3"/>
      <c r="J16" s="3"/>
      <c r="K16" s="3"/>
      <c r="L16" s="3"/>
      <c r="M16" s="3"/>
      <c r="N16" s="3"/>
      <c r="O16" s="3"/>
      <c r="Q16" s="186"/>
      <c r="R16" s="186"/>
      <c r="S16" s="186"/>
      <c r="T16" s="186"/>
      <c r="U16" s="186"/>
      <c r="V16" s="186"/>
      <c r="W16" s="3"/>
      <c r="X16" s="3"/>
      <c r="Y16" s="3"/>
      <c r="Z16" s="3"/>
      <c r="AA16" s="3"/>
      <c r="AB16" s="3"/>
      <c r="AC16" s="3"/>
      <c r="AD16" s="3"/>
      <c r="AE16" s="3"/>
      <c r="AG16" s="186"/>
      <c r="AH16" s="186"/>
      <c r="AI16" s="186"/>
      <c r="AJ16" s="186"/>
      <c r="AK16" s="186"/>
      <c r="AL16" s="186"/>
      <c r="AM16" s="3"/>
      <c r="AN16" s="3"/>
      <c r="AO16" s="3"/>
      <c r="AP16" s="3"/>
      <c r="AQ16" s="3"/>
      <c r="AR16" s="3"/>
      <c r="AS16" s="3"/>
      <c r="AT16" s="3"/>
      <c r="AU16" s="3"/>
      <c r="AW16" s="186"/>
      <c r="AX16" s="186"/>
      <c r="AY16" s="186"/>
      <c r="AZ16" s="186"/>
      <c r="BA16" s="186"/>
      <c r="BB16" s="186"/>
      <c r="BC16" s="3"/>
      <c r="BD16" s="3"/>
      <c r="BE16" s="3"/>
      <c r="BF16" s="3"/>
      <c r="BG16" s="3"/>
      <c r="BH16" s="3"/>
      <c r="BI16" s="3"/>
      <c r="BJ16" s="3"/>
      <c r="BK16" s="3"/>
      <c r="BM16" s="186"/>
      <c r="BN16" s="186"/>
      <c r="BO16" s="186"/>
      <c r="BP16" s="186"/>
      <c r="BQ16" s="186"/>
      <c r="BR16" s="186"/>
      <c r="BS16" s="3"/>
      <c r="BT16" s="3"/>
      <c r="BU16" s="3"/>
      <c r="BV16" s="3"/>
      <c r="BW16" s="3"/>
      <c r="BX16" s="3"/>
      <c r="BY16" s="3"/>
      <c r="BZ16" s="3"/>
      <c r="CA16" s="3"/>
      <c r="CC16" s="186"/>
      <c r="CD16" s="186"/>
      <c r="CE16" s="186"/>
      <c r="CF16" s="186"/>
      <c r="CG16" s="186"/>
      <c r="CH16" s="186"/>
      <c r="CI16" s="3"/>
      <c r="CJ16" s="3"/>
      <c r="CK16" s="3"/>
      <c r="CL16" s="3"/>
      <c r="CM16" s="3"/>
      <c r="CN16" s="3"/>
      <c r="CO16" s="3"/>
      <c r="CP16" s="3"/>
      <c r="CQ16" s="3"/>
      <c r="CS16" s="186"/>
      <c r="CT16" s="186"/>
      <c r="CU16" s="186"/>
      <c r="CV16" s="186"/>
      <c r="CW16" s="186"/>
      <c r="CX16" s="186"/>
      <c r="CY16" s="3"/>
      <c r="CZ16" s="3"/>
      <c r="DA16" s="3"/>
      <c r="DB16" s="3"/>
      <c r="DC16" s="3"/>
      <c r="DD16" s="3"/>
      <c r="DE16" s="3"/>
      <c r="DF16" s="3"/>
      <c r="DG16" s="3"/>
      <c r="DI16" s="186"/>
      <c r="DJ16" s="186"/>
      <c r="DK16" s="186"/>
      <c r="DL16" s="186"/>
      <c r="DM16" s="186"/>
      <c r="DN16" s="186"/>
      <c r="DO16" s="3"/>
      <c r="DP16" s="3"/>
      <c r="DQ16" s="3"/>
      <c r="DR16" s="3"/>
      <c r="DS16" s="3"/>
      <c r="DT16" s="3"/>
      <c r="DU16" s="3"/>
      <c r="DV16" s="3"/>
      <c r="DW16" s="3"/>
      <c r="DY16" s="186"/>
      <c r="DZ16" s="186"/>
      <c r="EA16" s="186"/>
      <c r="EB16" s="186"/>
      <c r="EC16" s="186"/>
      <c r="ED16" s="186"/>
      <c r="EE16" s="3"/>
      <c r="EF16" s="3"/>
      <c r="EG16" s="3"/>
      <c r="EH16" s="3"/>
      <c r="EI16" s="3"/>
      <c r="EJ16" s="3"/>
      <c r="EK16" s="3"/>
      <c r="EL16" s="3"/>
      <c r="EM16" s="3"/>
      <c r="EO16" s="186"/>
      <c r="EP16" s="186"/>
      <c r="EQ16" s="186"/>
      <c r="ER16" s="186"/>
      <c r="ES16" s="186"/>
      <c r="ET16" s="186"/>
      <c r="EU16" s="3"/>
      <c r="EV16" s="3"/>
      <c r="EW16" s="3"/>
      <c r="EX16" s="3"/>
      <c r="EY16" s="3"/>
      <c r="EZ16" s="3"/>
      <c r="FA16" s="3"/>
      <c r="FB16" s="3"/>
      <c r="FC16" s="3"/>
      <c r="FE16" s="186"/>
      <c r="FF16" s="186"/>
      <c r="FG16" s="186"/>
      <c r="FH16" s="186"/>
      <c r="FI16" s="186"/>
      <c r="FJ16" s="186"/>
      <c r="FK16" s="3"/>
      <c r="FL16" s="3"/>
      <c r="FM16" s="3"/>
      <c r="FN16" s="3"/>
      <c r="FO16" s="3"/>
      <c r="FP16" s="3"/>
      <c r="FQ16" s="3"/>
      <c r="FR16" s="3"/>
      <c r="FS16" s="3"/>
      <c r="FU16" s="186"/>
      <c r="FV16" s="186"/>
      <c r="FW16" s="186"/>
      <c r="FX16" s="186"/>
      <c r="FY16" s="186"/>
      <c r="FZ16" s="186"/>
      <c r="GA16" s="3"/>
      <c r="GB16" s="3"/>
      <c r="GC16" s="3"/>
      <c r="GD16" s="3"/>
      <c r="GE16" s="3"/>
      <c r="GF16" s="3"/>
      <c r="GG16" s="3"/>
      <c r="GH16" s="3"/>
      <c r="GI16" s="3"/>
      <c r="GK16" s="186"/>
      <c r="GL16" s="186"/>
      <c r="GM16" s="186"/>
      <c r="GN16" s="186"/>
      <c r="GO16" s="186"/>
      <c r="GP16" s="186"/>
      <c r="GQ16" s="3"/>
      <c r="GR16" s="3"/>
      <c r="GS16" s="3"/>
      <c r="GT16" s="3"/>
      <c r="GU16" s="3"/>
      <c r="GV16" s="3"/>
      <c r="GW16" s="3"/>
      <c r="GX16" s="3"/>
      <c r="GY16" s="3"/>
      <c r="HA16" s="186"/>
      <c r="HB16" s="186"/>
      <c r="HC16" s="186"/>
      <c r="HD16" s="186"/>
      <c r="HE16" s="186"/>
      <c r="HF16" s="186"/>
      <c r="HG16" s="3"/>
      <c r="HH16" s="3"/>
      <c r="HI16" s="3"/>
      <c r="HJ16" s="3"/>
      <c r="HK16" s="3"/>
      <c r="HL16" s="3"/>
      <c r="HM16" s="3"/>
      <c r="HN16" s="3"/>
      <c r="HO16" s="3"/>
      <c r="HQ16" s="186"/>
      <c r="HR16" s="186"/>
      <c r="HS16" s="186"/>
      <c r="HT16" s="186"/>
      <c r="HU16" s="186"/>
      <c r="HV16" s="186"/>
      <c r="HW16" s="3"/>
      <c r="HX16" s="3"/>
      <c r="HY16" s="3"/>
      <c r="HZ16" s="3"/>
      <c r="IA16" s="3"/>
      <c r="IB16" s="3"/>
      <c r="IC16" s="3"/>
      <c r="ID16" s="3"/>
      <c r="IE16" s="3"/>
      <c r="IG16" s="186"/>
      <c r="IH16" s="186"/>
      <c r="II16" s="186"/>
      <c r="IJ16" s="186"/>
      <c r="IK16" s="186"/>
      <c r="IL16" s="186"/>
      <c r="IM16" s="3"/>
      <c r="IN16" s="3"/>
      <c r="IO16" s="3"/>
      <c r="IP16" s="3"/>
      <c r="IQ16" s="3"/>
      <c r="IR16" s="3"/>
      <c r="IS16" s="3"/>
      <c r="IT16" s="3"/>
      <c r="IU16" s="3"/>
    </row>
    <row r="17" spans="1:256" ht="18" customHeight="1" x14ac:dyDescent="0.25">
      <c r="A17" s="74" t="s">
        <v>80</v>
      </c>
      <c r="B17" s="7"/>
      <c r="C17" s="7"/>
      <c r="D17" s="7"/>
      <c r="E17" s="7"/>
      <c r="F17" s="7"/>
      <c r="G17" s="7"/>
      <c r="H17" s="7"/>
      <c r="I17" s="7"/>
      <c r="J17" s="7"/>
      <c r="K17" s="7"/>
      <c r="Q17" s="4"/>
      <c r="R17" s="7"/>
      <c r="S17" s="7"/>
      <c r="T17" s="7"/>
      <c r="U17" s="7"/>
      <c r="V17" s="7"/>
      <c r="W17" s="7"/>
      <c r="X17" s="7"/>
      <c r="Y17" s="7"/>
      <c r="Z17" s="7"/>
      <c r="AA17" s="7"/>
      <c r="AG17" s="4"/>
      <c r="AH17" s="7"/>
      <c r="AI17" s="7"/>
      <c r="AJ17" s="7"/>
      <c r="AK17" s="7"/>
      <c r="AL17" s="7"/>
      <c r="AM17" s="7"/>
      <c r="AN17" s="7"/>
      <c r="AO17" s="7"/>
      <c r="AP17" s="7"/>
      <c r="AQ17" s="7"/>
      <c r="AW17" s="4" t="s">
        <v>3</v>
      </c>
      <c r="AX17" s="7"/>
      <c r="AY17" s="7"/>
      <c r="AZ17" s="7"/>
      <c r="BA17" s="7"/>
      <c r="BB17" s="7"/>
      <c r="BC17" s="7"/>
      <c r="BD17" s="7"/>
      <c r="BE17" s="7"/>
      <c r="BF17" s="7"/>
      <c r="BG17" s="7"/>
      <c r="BM17" s="4" t="s">
        <v>3</v>
      </c>
      <c r="BN17" s="7"/>
      <c r="BO17" s="7"/>
      <c r="BP17" s="7"/>
      <c r="BQ17" s="7"/>
      <c r="BR17" s="7"/>
      <c r="BS17" s="7"/>
      <c r="BT17" s="7"/>
      <c r="BU17" s="7"/>
      <c r="BV17" s="7"/>
      <c r="BW17" s="7"/>
      <c r="CC17" s="4" t="s">
        <v>3</v>
      </c>
      <c r="CD17" s="7"/>
      <c r="CE17" s="7"/>
      <c r="CF17" s="7"/>
      <c r="CG17" s="7"/>
      <c r="CH17" s="7"/>
      <c r="CI17" s="7"/>
      <c r="CJ17" s="7"/>
      <c r="CK17" s="7"/>
      <c r="CL17" s="7"/>
      <c r="CM17" s="7"/>
      <c r="CS17" s="4" t="s">
        <v>3</v>
      </c>
      <c r="CT17" s="7"/>
      <c r="CU17" s="7"/>
      <c r="CV17" s="7"/>
      <c r="CW17" s="7"/>
      <c r="CX17" s="7"/>
      <c r="CY17" s="7"/>
      <c r="CZ17" s="7"/>
      <c r="DA17" s="7"/>
      <c r="DB17" s="7"/>
      <c r="DC17" s="7"/>
      <c r="DI17" s="4" t="s">
        <v>3</v>
      </c>
      <c r="DJ17" s="7"/>
      <c r="DK17" s="7"/>
      <c r="DL17" s="7"/>
      <c r="DM17" s="7"/>
      <c r="DN17" s="7"/>
      <c r="DO17" s="7"/>
      <c r="DP17" s="7"/>
      <c r="DQ17" s="7"/>
      <c r="DR17" s="7"/>
      <c r="DS17" s="7"/>
      <c r="DY17" s="4" t="s">
        <v>3</v>
      </c>
      <c r="DZ17" s="7"/>
      <c r="EA17" s="7"/>
      <c r="EB17" s="7"/>
      <c r="EC17" s="7"/>
      <c r="ED17" s="7"/>
      <c r="EE17" s="7"/>
      <c r="EF17" s="7"/>
      <c r="EG17" s="7"/>
      <c r="EH17" s="7"/>
      <c r="EI17" s="7"/>
      <c r="EO17" s="4" t="s">
        <v>3</v>
      </c>
      <c r="EP17" s="7"/>
      <c r="EQ17" s="7"/>
      <c r="ER17" s="7"/>
      <c r="ES17" s="7"/>
      <c r="ET17" s="7"/>
      <c r="EU17" s="7"/>
      <c r="EV17" s="7"/>
      <c r="EW17" s="7"/>
      <c r="EX17" s="7"/>
      <c r="EY17" s="7"/>
      <c r="FE17" s="4" t="s">
        <v>3</v>
      </c>
      <c r="FF17" s="7"/>
      <c r="FG17" s="7"/>
      <c r="FH17" s="7"/>
      <c r="FI17" s="7"/>
      <c r="FJ17" s="7"/>
      <c r="FK17" s="7"/>
      <c r="FL17" s="7"/>
      <c r="FM17" s="7"/>
      <c r="FN17" s="7"/>
      <c r="FO17" s="7"/>
      <c r="FU17" s="4" t="s">
        <v>3</v>
      </c>
      <c r="FV17" s="7"/>
      <c r="FW17" s="7"/>
      <c r="FX17" s="7"/>
      <c r="FY17" s="7"/>
      <c r="FZ17" s="7"/>
      <c r="GA17" s="7"/>
      <c r="GB17" s="7"/>
      <c r="GC17" s="7"/>
      <c r="GD17" s="7"/>
      <c r="GE17" s="7"/>
      <c r="GK17" s="4" t="s">
        <v>3</v>
      </c>
      <c r="GL17" s="7"/>
      <c r="GM17" s="7"/>
      <c r="GN17" s="7"/>
      <c r="GO17" s="7"/>
      <c r="GP17" s="7"/>
      <c r="GQ17" s="7"/>
      <c r="GR17" s="7"/>
      <c r="GS17" s="7"/>
      <c r="GT17" s="7"/>
      <c r="GU17" s="7"/>
      <c r="HA17" s="4" t="s">
        <v>3</v>
      </c>
      <c r="HB17" s="7"/>
      <c r="HC17" s="7"/>
      <c r="HD17" s="7"/>
      <c r="HE17" s="7"/>
      <c r="HF17" s="7"/>
      <c r="HG17" s="7"/>
      <c r="HH17" s="7"/>
      <c r="HI17" s="7"/>
      <c r="HJ17" s="7"/>
      <c r="HK17" s="7"/>
      <c r="HQ17" s="4" t="s">
        <v>3</v>
      </c>
      <c r="HR17" s="7"/>
      <c r="HS17" s="7"/>
      <c r="HT17" s="7"/>
      <c r="HU17" s="7"/>
      <c r="HV17" s="7"/>
      <c r="HW17" s="7"/>
      <c r="HX17" s="7"/>
      <c r="HY17" s="7"/>
      <c r="HZ17" s="7"/>
      <c r="IA17" s="7"/>
      <c r="IG17" s="4"/>
      <c r="IH17" s="7"/>
      <c r="II17" s="7"/>
      <c r="IJ17" s="7"/>
      <c r="IK17" s="7"/>
      <c r="IL17" s="7"/>
      <c r="IM17" s="7"/>
      <c r="IN17" s="7"/>
      <c r="IO17" s="7"/>
      <c r="IP17" s="7"/>
      <c r="IQ17" s="7"/>
    </row>
    <row r="18" spans="1:256" s="8" customFormat="1" ht="15" customHeight="1" x14ac:dyDescent="0.25">
      <c r="A18" s="74"/>
      <c r="J18" s="7"/>
      <c r="K18" s="7"/>
      <c r="L18"/>
      <c r="M18"/>
      <c r="N18"/>
      <c r="O18"/>
      <c r="P18"/>
      <c r="Q18" s="4"/>
      <c r="R18" s="7"/>
      <c r="S18" s="7"/>
      <c r="T18" s="7"/>
      <c r="U18" s="7"/>
      <c r="V18" s="7"/>
      <c r="W18" s="7"/>
      <c r="X18" s="7"/>
      <c r="Y18" s="7"/>
      <c r="Z18" s="7"/>
      <c r="AA18" s="7"/>
      <c r="AB18"/>
      <c r="AC18"/>
      <c r="AD18"/>
      <c r="AE18"/>
      <c r="AF18"/>
      <c r="AG18" s="4"/>
      <c r="AH18" s="7"/>
      <c r="AI18" s="7"/>
      <c r="AJ18" s="7"/>
      <c r="AK18" s="7"/>
      <c r="AL18" s="7"/>
      <c r="AM18" s="7"/>
      <c r="AN18" s="7"/>
      <c r="AO18" s="7"/>
      <c r="AP18" s="7"/>
      <c r="AQ18" s="7"/>
      <c r="AR18"/>
      <c r="AS18"/>
      <c r="AT18"/>
      <c r="AU18"/>
      <c r="AV18"/>
      <c r="AW18" s="4"/>
      <c r="AX18" s="7"/>
      <c r="AY18" s="7"/>
      <c r="AZ18" s="7"/>
      <c r="BA18" s="7"/>
      <c r="BB18" s="7"/>
      <c r="BC18" s="7"/>
      <c r="BD18" s="7"/>
      <c r="BE18" s="7"/>
      <c r="BF18" s="7"/>
      <c r="BG18" s="7"/>
      <c r="BH18"/>
      <c r="BI18"/>
      <c r="BJ18"/>
      <c r="BK18"/>
      <c r="BL18"/>
      <c r="BM18" s="4"/>
      <c r="BN18" s="7"/>
      <c r="BO18" s="7"/>
      <c r="BP18" s="7"/>
      <c r="BQ18" s="7"/>
      <c r="BR18" s="7"/>
      <c r="BS18" s="7"/>
      <c r="BT18" s="7"/>
      <c r="BU18" s="7"/>
      <c r="BV18" s="7"/>
      <c r="BW18" s="7"/>
      <c r="BX18"/>
      <c r="BY18"/>
      <c r="BZ18"/>
      <c r="CA18"/>
      <c r="CB18"/>
      <c r="CC18" s="4"/>
      <c r="CD18" s="7"/>
      <c r="CE18" s="7"/>
      <c r="CF18" s="7"/>
      <c r="CG18" s="7"/>
      <c r="CH18" s="7"/>
      <c r="CI18" s="7"/>
      <c r="CJ18" s="7"/>
      <c r="CK18" s="7"/>
      <c r="CL18" s="7"/>
      <c r="CM18" s="7"/>
      <c r="CN18"/>
      <c r="CO18"/>
      <c r="CP18"/>
      <c r="CQ18"/>
      <c r="CR18"/>
      <c r="CS18" s="4"/>
      <c r="CT18" s="7"/>
      <c r="CU18" s="7"/>
      <c r="CV18" s="7"/>
      <c r="CW18" s="7"/>
      <c r="CX18" s="7"/>
      <c r="CY18" s="7"/>
      <c r="CZ18" s="7"/>
      <c r="DA18" s="7"/>
      <c r="DB18" s="7"/>
      <c r="DC18" s="7"/>
      <c r="DD18"/>
      <c r="DE18"/>
      <c r="DF18"/>
      <c r="DG18"/>
      <c r="DH18"/>
      <c r="DI18" s="4"/>
      <c r="DJ18" s="7"/>
      <c r="DK18" s="7"/>
      <c r="DL18" s="7"/>
      <c r="DM18" s="7"/>
      <c r="DN18" s="7"/>
      <c r="DO18" s="7"/>
      <c r="DP18" s="7"/>
      <c r="DQ18" s="7"/>
      <c r="DR18" s="7"/>
      <c r="DS18" s="7"/>
      <c r="DT18"/>
      <c r="DU18"/>
      <c r="DV18"/>
      <c r="DW18"/>
      <c r="DX18"/>
      <c r="DY18" s="4"/>
      <c r="DZ18" s="7"/>
      <c r="EA18" s="7"/>
      <c r="EB18" s="7"/>
      <c r="EC18" s="7"/>
      <c r="ED18" s="7"/>
      <c r="EE18" s="7"/>
      <c r="EF18" s="7"/>
      <c r="EG18" s="7"/>
      <c r="EH18" s="7"/>
      <c r="EI18" s="7"/>
      <c r="EJ18"/>
      <c r="EK18"/>
      <c r="EL18"/>
      <c r="EM18"/>
      <c r="EN18"/>
      <c r="EO18" s="4"/>
      <c r="EP18" s="7"/>
      <c r="EQ18" s="7"/>
      <c r="ER18" s="7"/>
      <c r="ES18" s="7"/>
      <c r="ET18" s="7"/>
      <c r="EU18" s="7"/>
      <c r="EV18" s="7"/>
      <c r="EW18" s="7"/>
      <c r="EX18" s="7"/>
      <c r="EY18" s="7"/>
      <c r="EZ18"/>
      <c r="FA18"/>
      <c r="FB18"/>
      <c r="FC18"/>
      <c r="FD18"/>
      <c r="FE18" s="4"/>
      <c r="FF18" s="7"/>
      <c r="FG18" s="7"/>
      <c r="FH18" s="7"/>
      <c r="FI18" s="7"/>
      <c r="FJ18" s="7"/>
      <c r="FK18" s="7"/>
      <c r="FL18" s="7"/>
      <c r="FM18" s="7"/>
      <c r="FN18" s="7"/>
      <c r="FO18" s="7"/>
      <c r="FP18"/>
      <c r="FQ18"/>
      <c r="FR18"/>
      <c r="FS18"/>
      <c r="FT18"/>
      <c r="FU18" s="4"/>
      <c r="FV18" s="7"/>
      <c r="FW18" s="7"/>
      <c r="FX18" s="7"/>
      <c r="FY18" s="7"/>
      <c r="FZ18" s="7"/>
      <c r="GA18" s="7"/>
      <c r="GB18" s="7"/>
      <c r="GC18" s="7"/>
      <c r="GD18" s="7"/>
      <c r="GE18" s="7"/>
      <c r="GF18"/>
      <c r="GG18"/>
      <c r="GH18"/>
      <c r="GI18"/>
      <c r="GJ18"/>
      <c r="GK18" s="4"/>
      <c r="GL18" s="7"/>
      <c r="GM18" s="7"/>
      <c r="GN18" s="7"/>
      <c r="GO18" s="7"/>
      <c r="GP18" s="7"/>
      <c r="GQ18" s="7"/>
      <c r="GR18" s="7"/>
      <c r="GS18" s="7"/>
      <c r="GT18" s="7"/>
      <c r="GU18" s="7"/>
      <c r="GV18"/>
      <c r="GW18"/>
      <c r="GX18"/>
      <c r="GY18"/>
      <c r="GZ18"/>
      <c r="HA18" s="4"/>
      <c r="HB18" s="7"/>
      <c r="HC18" s="7"/>
      <c r="HD18" s="7"/>
      <c r="HE18" s="7"/>
      <c r="HF18" s="7"/>
      <c r="HG18" s="7"/>
      <c r="HH18" s="7"/>
      <c r="HI18" s="7"/>
      <c r="HJ18" s="7"/>
      <c r="HK18" s="7"/>
      <c r="HL18"/>
      <c r="HM18"/>
      <c r="HN18"/>
      <c r="HO18"/>
      <c r="HP18"/>
      <c r="HQ18" s="4"/>
      <c r="HR18" s="7"/>
      <c r="HS18" s="7"/>
      <c r="HT18" s="7"/>
      <c r="HU18" s="7"/>
      <c r="HV18" s="7"/>
      <c r="HW18" s="7"/>
      <c r="HX18" s="7"/>
      <c r="HY18" s="7"/>
      <c r="HZ18" s="7"/>
      <c r="IA18" s="7"/>
      <c r="IB18"/>
      <c r="IC18"/>
      <c r="ID18"/>
      <c r="IE18"/>
      <c r="IF18"/>
      <c r="IG18" s="4"/>
      <c r="IH18" s="7"/>
      <c r="II18" s="7"/>
      <c r="IJ18" s="7"/>
      <c r="IK18" s="7"/>
      <c r="IL18" s="7"/>
      <c r="IM18" s="7"/>
      <c r="IN18" s="7"/>
      <c r="IO18" s="7"/>
      <c r="IP18" s="7"/>
      <c r="IQ18" s="7"/>
      <c r="IR18"/>
      <c r="IS18"/>
      <c r="IT18"/>
      <c r="IU18"/>
      <c r="IV18"/>
    </row>
    <row r="19" spans="1:256" s="195" customFormat="1" ht="18" customHeight="1" x14ac:dyDescent="0.25">
      <c r="A19" s="194" t="s">
        <v>94</v>
      </c>
      <c r="B19" s="239" t="s">
        <v>107</v>
      </c>
      <c r="C19" s="239"/>
      <c r="D19" s="239"/>
      <c r="E19" s="239"/>
      <c r="F19" s="239"/>
      <c r="J19" s="196"/>
      <c r="K19" s="197"/>
      <c r="L19" s="197"/>
      <c r="M19" s="197"/>
      <c r="N19" s="197"/>
      <c r="O19" s="197"/>
    </row>
    <row r="20" spans="1:256" s="8" customFormat="1" ht="15" customHeight="1" thickBot="1" x14ac:dyDescent="0.3">
      <c r="A20" s="74"/>
      <c r="B20" s="7"/>
      <c r="C20" s="7"/>
      <c r="D20" s="7"/>
      <c r="E20" s="7"/>
      <c r="F20" s="7"/>
      <c r="G20" s="7"/>
      <c r="H20" s="7"/>
      <c r="I20" s="7"/>
      <c r="J20" s="7"/>
      <c r="K20" s="7"/>
      <c r="L20"/>
      <c r="M20"/>
      <c r="N20"/>
      <c r="O20"/>
      <c r="P20"/>
      <c r="Q20" s="4"/>
      <c r="R20" s="7"/>
      <c r="S20" s="7"/>
      <c r="T20" s="7"/>
      <c r="U20" s="7"/>
      <c r="V20" s="7"/>
      <c r="W20" s="7"/>
      <c r="X20" s="7"/>
      <c r="Y20" s="7"/>
      <c r="Z20" s="7"/>
      <c r="AA20" s="7"/>
      <c r="AB20"/>
      <c r="AC20"/>
      <c r="AD20"/>
      <c r="AE20"/>
      <c r="AF20"/>
      <c r="AG20" s="4"/>
      <c r="AH20" s="7"/>
      <c r="AI20" s="7"/>
      <c r="AJ20" s="7"/>
      <c r="AK20" s="7"/>
      <c r="AL20" s="7"/>
      <c r="AM20" s="7"/>
      <c r="AN20" s="7"/>
      <c r="AO20" s="7"/>
      <c r="AP20" s="7"/>
      <c r="AQ20" s="7"/>
      <c r="AR20"/>
      <c r="AS20"/>
      <c r="AT20"/>
      <c r="AU20"/>
      <c r="AV20"/>
      <c r="AW20" s="4"/>
      <c r="AX20" s="7"/>
      <c r="AY20" s="7"/>
      <c r="AZ20" s="7"/>
      <c r="BA20" s="7"/>
      <c r="BB20" s="7"/>
      <c r="BC20" s="7"/>
      <c r="BD20" s="7"/>
      <c r="BE20" s="7"/>
      <c r="BF20" s="7"/>
      <c r="BG20" s="7"/>
      <c r="BH20"/>
      <c r="BI20"/>
      <c r="BJ20"/>
      <c r="BK20"/>
      <c r="BL20"/>
      <c r="BM20" s="4"/>
      <c r="BN20" s="7"/>
      <c r="BO20" s="7"/>
      <c r="BP20" s="7"/>
      <c r="BQ20" s="7"/>
      <c r="BR20" s="7"/>
      <c r="BS20" s="7"/>
      <c r="BT20" s="7"/>
      <c r="BU20" s="7"/>
      <c r="BV20" s="7"/>
      <c r="BW20" s="7"/>
      <c r="BX20"/>
      <c r="BY20"/>
      <c r="BZ20"/>
      <c r="CA20"/>
      <c r="CB20"/>
      <c r="CC20" s="4"/>
      <c r="CD20" s="7"/>
      <c r="CE20" s="7"/>
      <c r="CF20" s="7"/>
      <c r="CG20" s="7"/>
      <c r="CH20" s="7"/>
      <c r="CI20" s="7"/>
      <c r="CJ20" s="7"/>
      <c r="CK20" s="7"/>
      <c r="CL20" s="7"/>
      <c r="CM20" s="7"/>
      <c r="CN20"/>
      <c r="CO20"/>
      <c r="CP20"/>
      <c r="CQ20"/>
      <c r="CR20"/>
      <c r="CS20" s="4"/>
      <c r="CT20" s="7"/>
      <c r="CU20" s="7"/>
      <c r="CV20" s="7"/>
      <c r="CW20" s="7"/>
      <c r="CX20" s="7"/>
      <c r="CY20" s="7"/>
      <c r="CZ20" s="7"/>
      <c r="DA20" s="7"/>
      <c r="DB20" s="7"/>
      <c r="DC20" s="7"/>
      <c r="DD20"/>
      <c r="DE20"/>
      <c r="DF20"/>
      <c r="DG20"/>
      <c r="DH20"/>
      <c r="DI20" s="4"/>
      <c r="DJ20" s="7"/>
      <c r="DK20" s="7"/>
      <c r="DL20" s="7"/>
      <c r="DM20" s="7"/>
      <c r="DN20" s="7"/>
      <c r="DO20" s="7"/>
      <c r="DP20" s="7"/>
      <c r="DQ20" s="7"/>
      <c r="DR20" s="7"/>
      <c r="DS20" s="7"/>
      <c r="DT20"/>
      <c r="DU20"/>
      <c r="DV20"/>
      <c r="DW20"/>
      <c r="DX20"/>
      <c r="DY20" s="4"/>
      <c r="DZ20" s="7"/>
      <c r="EA20" s="7"/>
      <c r="EB20" s="7"/>
      <c r="EC20" s="7"/>
      <c r="ED20" s="7"/>
      <c r="EE20" s="7"/>
      <c r="EF20" s="7"/>
      <c r="EG20" s="7"/>
      <c r="EH20" s="7"/>
      <c r="EI20" s="7"/>
      <c r="EJ20"/>
      <c r="EK20"/>
      <c r="EL20"/>
      <c r="EM20"/>
      <c r="EN20"/>
      <c r="EO20" s="4"/>
      <c r="EP20" s="7"/>
      <c r="EQ20" s="7"/>
      <c r="ER20" s="7"/>
      <c r="ES20" s="7"/>
      <c r="ET20" s="7"/>
      <c r="EU20" s="7"/>
      <c r="EV20" s="7"/>
      <c r="EW20" s="7"/>
      <c r="EX20" s="7"/>
      <c r="EY20" s="7"/>
      <c r="EZ20"/>
      <c r="FA20"/>
      <c r="FB20"/>
      <c r="FC20"/>
      <c r="FD20"/>
      <c r="FE20" s="4"/>
      <c r="FF20" s="7"/>
      <c r="FG20" s="7"/>
      <c r="FH20" s="7"/>
      <c r="FI20" s="7"/>
      <c r="FJ20" s="7"/>
      <c r="FK20" s="7"/>
      <c r="FL20" s="7"/>
      <c r="FM20" s="7"/>
      <c r="FN20" s="7"/>
      <c r="FO20" s="7"/>
      <c r="FP20"/>
      <c r="FQ20"/>
      <c r="FR20"/>
      <c r="FS20"/>
      <c r="FT20"/>
      <c r="FU20" s="4"/>
      <c r="FV20" s="7"/>
      <c r="FW20" s="7"/>
      <c r="FX20" s="7"/>
      <c r="FY20" s="7"/>
      <c r="FZ20" s="7"/>
      <c r="GA20" s="7"/>
      <c r="GB20" s="7"/>
      <c r="GC20" s="7"/>
      <c r="GD20" s="7"/>
      <c r="GE20" s="7"/>
      <c r="GF20"/>
      <c r="GG20"/>
      <c r="GH20"/>
      <c r="GI20"/>
      <c r="GJ20"/>
      <c r="GK20" s="4"/>
      <c r="GL20" s="7"/>
      <c r="GM20" s="7"/>
      <c r="GN20" s="7"/>
      <c r="GO20" s="7"/>
      <c r="GP20" s="7"/>
      <c r="GQ20" s="7"/>
      <c r="GR20" s="7"/>
      <c r="GS20" s="7"/>
      <c r="GT20" s="7"/>
      <c r="GU20" s="7"/>
      <c r="GV20"/>
      <c r="GW20"/>
      <c r="GX20"/>
      <c r="GY20"/>
      <c r="GZ20"/>
      <c r="HA20" s="4"/>
      <c r="HB20" s="7"/>
      <c r="HC20" s="7"/>
      <c r="HD20" s="7"/>
      <c r="HE20" s="7"/>
      <c r="HF20" s="7"/>
      <c r="HG20" s="7"/>
      <c r="HH20" s="7"/>
      <c r="HI20" s="7"/>
      <c r="HJ20" s="7"/>
      <c r="HK20" s="7"/>
      <c r="HL20"/>
      <c r="HM20"/>
      <c r="HN20"/>
      <c r="HO20"/>
      <c r="HP20"/>
      <c r="HQ20" s="4"/>
      <c r="HR20" s="7"/>
      <c r="HS20" s="7"/>
      <c r="HT20" s="7"/>
      <c r="HU20" s="7"/>
      <c r="HV20" s="7"/>
      <c r="HW20" s="7"/>
      <c r="HX20" s="7"/>
      <c r="HY20" s="7"/>
      <c r="HZ20" s="7"/>
      <c r="IA20" s="7"/>
      <c r="IB20"/>
      <c r="IC20"/>
      <c r="ID20"/>
      <c r="IE20"/>
      <c r="IF20"/>
      <c r="IG20" s="4"/>
      <c r="IH20" s="7"/>
      <c r="II20" s="7"/>
      <c r="IJ20" s="7"/>
      <c r="IK20" s="7"/>
      <c r="IL20" s="7"/>
      <c r="IM20" s="7"/>
      <c r="IN20" s="7"/>
      <c r="IO20" s="7"/>
      <c r="IP20" s="7"/>
      <c r="IQ20" s="7"/>
      <c r="IR20"/>
      <c r="IS20"/>
      <c r="IT20"/>
      <c r="IU20"/>
      <c r="IV20"/>
    </row>
    <row r="21" spans="1:256" s="8" customFormat="1" ht="26.25" customHeight="1" thickBot="1" x14ac:dyDescent="0.3">
      <c r="A21" s="233" t="str">
        <f>CONCATENATE("1.Подготовительные работы")</f>
        <v>1.Подготовительные работы</v>
      </c>
      <c r="B21" s="234"/>
      <c r="C21" s="191">
        <f>0.005/1000</f>
        <v>5.0000000000000004E-6</v>
      </c>
      <c r="D21" s="140" t="s">
        <v>79</v>
      </c>
      <c r="E21" s="47" t="s">
        <v>4</v>
      </c>
      <c r="F21" s="176"/>
      <c r="H21" s="9"/>
      <c r="I21" s="10"/>
      <c r="J21" s="10"/>
      <c r="K21" s="10"/>
      <c r="L21" s="11"/>
      <c r="N21" s="11"/>
    </row>
    <row r="22" spans="1:256" s="8" customFormat="1" ht="17.25" customHeight="1" x14ac:dyDescent="0.3">
      <c r="A22" s="43" t="s">
        <v>5</v>
      </c>
      <c r="B22" s="44" t="s">
        <v>6</v>
      </c>
      <c r="C22" s="45">
        <f>668</f>
        <v>668</v>
      </c>
      <c r="D22" s="42" t="s">
        <v>58</v>
      </c>
      <c r="E22" s="46"/>
      <c r="F22" s="175"/>
      <c r="H22" s="9"/>
      <c r="I22" s="10"/>
      <c r="J22" s="10"/>
      <c r="K22" s="10"/>
      <c r="L22" s="11"/>
      <c r="N22" s="11"/>
    </row>
    <row r="23" spans="1:256" s="8" customFormat="1" ht="16.5" customHeight="1" x14ac:dyDescent="0.25">
      <c r="A23" s="16">
        <v>2</v>
      </c>
      <c r="B23" s="12" t="s">
        <v>8</v>
      </c>
      <c r="C23" s="13">
        <f>49</f>
        <v>49</v>
      </c>
      <c r="D23" s="235" t="s">
        <v>78</v>
      </c>
      <c r="E23" s="236"/>
      <c r="F23" s="15"/>
      <c r="H23" s="9"/>
      <c r="I23" s="10"/>
      <c r="J23" s="10"/>
      <c r="K23" s="10"/>
      <c r="L23" s="11"/>
      <c r="N23" s="11"/>
    </row>
    <row r="24" spans="1:256" s="8" customFormat="1" ht="14.25" customHeight="1" x14ac:dyDescent="0.25">
      <c r="A24" s="179" t="s">
        <v>77</v>
      </c>
      <c r="B24" s="12" t="s">
        <v>11</v>
      </c>
      <c r="C24" s="173">
        <f>SUM(1,-0.4*(2-E24))</f>
        <v>0.20000200000000001</v>
      </c>
      <c r="D24" s="14" t="s">
        <v>12</v>
      </c>
      <c r="E24" s="190">
        <f>C21</f>
        <v>5.0000000000000004E-6</v>
      </c>
      <c r="F24" s="15"/>
      <c r="H24" s="9"/>
      <c r="I24" s="10"/>
      <c r="J24" s="10"/>
      <c r="K24" s="10"/>
      <c r="L24" s="11"/>
      <c r="N24" s="11"/>
    </row>
    <row r="25" spans="1:256" s="8" customFormat="1" ht="15" customHeight="1" x14ac:dyDescent="0.25">
      <c r="A25" s="179" t="s">
        <v>59</v>
      </c>
      <c r="B25" s="12" t="s">
        <v>14</v>
      </c>
      <c r="C25" s="12">
        <v>2.2200000000000002</v>
      </c>
      <c r="D25" s="14" t="s">
        <v>15</v>
      </c>
      <c r="E25" s="12"/>
      <c r="F25" s="15"/>
      <c r="H25" s="9"/>
      <c r="I25" s="10"/>
      <c r="J25" s="10"/>
      <c r="K25" s="10"/>
      <c r="L25" s="11"/>
      <c r="N25" s="11"/>
    </row>
    <row r="26" spans="1:256" s="8" customFormat="1" ht="15" customHeight="1" x14ac:dyDescent="0.25">
      <c r="A26" s="178" t="s">
        <v>60</v>
      </c>
      <c r="B26" s="22"/>
      <c r="C26" s="23"/>
      <c r="D26" s="24"/>
      <c r="E26" s="20"/>
      <c r="F26" s="25">
        <f>ROUND((C22*C24)+(C23*C21),2)</f>
        <v>133.6</v>
      </c>
      <c r="H26" s="9"/>
      <c r="I26" s="10"/>
      <c r="J26" s="10"/>
      <c r="K26" s="10"/>
      <c r="L26" s="11"/>
      <c r="N26" s="11"/>
    </row>
    <row r="27" spans="1:256" ht="18.75" customHeight="1" thickBot="1" x14ac:dyDescent="0.35">
      <c r="A27" s="177" t="str">
        <f>CONCATENATE("C=","(",C22,"*",C24,"+",C23,"*",C21,")","*",C25,)</f>
        <v>C=(668*0,200002+49*0,000005)*2,22</v>
      </c>
      <c r="B27" s="41"/>
      <c r="C27" s="41"/>
      <c r="D27" s="41"/>
      <c r="E27" s="41"/>
      <c r="F27" s="171">
        <f>ROUND(PRODUCT(F26,C25,),2)</f>
        <v>296.58999999999997</v>
      </c>
      <c r="G27" s="7"/>
      <c r="H27" s="7"/>
      <c r="I27" s="10"/>
      <c r="J27" s="10"/>
      <c r="K27" s="10"/>
      <c r="L27" s="11"/>
      <c r="N27" s="11"/>
    </row>
    <row r="28" spans="1:256" s="8" customFormat="1" ht="35.25" customHeight="1" thickBot="1" x14ac:dyDescent="0.3">
      <c r="A28" s="233" t="str">
        <f>CONCATENATE("2.Нанесение на плановую основу границ землепользования ",C28," км")</f>
        <v>2.Нанесение на плановую основу границ землепользования 0,01 км</v>
      </c>
      <c r="B28" s="234"/>
      <c r="C28" s="184">
        <f>0.1/10</f>
        <v>0.01</v>
      </c>
      <c r="D28" s="140" t="s">
        <v>76</v>
      </c>
      <c r="E28" s="47" t="s">
        <v>4</v>
      </c>
      <c r="F28" s="176"/>
      <c r="H28" s="9"/>
      <c r="I28" s="10"/>
      <c r="J28" s="10"/>
      <c r="K28" s="10"/>
      <c r="L28" s="11"/>
      <c r="N28" s="11"/>
    </row>
    <row r="29" spans="1:256" s="8" customFormat="1" ht="15" customHeight="1" x14ac:dyDescent="0.3">
      <c r="A29" s="43" t="s">
        <v>5</v>
      </c>
      <c r="B29" s="44" t="s">
        <v>6</v>
      </c>
      <c r="C29" s="45">
        <v>137</v>
      </c>
      <c r="D29" s="42" t="s">
        <v>7</v>
      </c>
      <c r="E29" s="46"/>
      <c r="F29" s="175"/>
      <c r="H29" s="9"/>
      <c r="I29" s="10"/>
      <c r="J29" s="10"/>
      <c r="K29" s="10"/>
      <c r="L29" s="11"/>
      <c r="N29" s="11"/>
    </row>
    <row r="30" spans="1:256" s="8" customFormat="1" ht="14.25" customHeight="1" x14ac:dyDescent="0.25">
      <c r="A30" s="16">
        <v>2</v>
      </c>
      <c r="B30" s="12" t="s">
        <v>8</v>
      </c>
      <c r="C30" s="13">
        <v>50</v>
      </c>
      <c r="D30" s="14" t="s">
        <v>75</v>
      </c>
      <c r="E30" s="174"/>
      <c r="F30" s="15"/>
      <c r="H30" s="9"/>
      <c r="I30" s="10"/>
      <c r="J30" s="10"/>
      <c r="K30" s="10"/>
      <c r="L30" s="11"/>
      <c r="N30" s="11"/>
    </row>
    <row r="31" spans="1:256" s="8" customFormat="1" ht="15" customHeight="1" x14ac:dyDescent="0.25">
      <c r="A31" s="17" t="s">
        <v>74</v>
      </c>
      <c r="B31" s="12" t="s">
        <v>9</v>
      </c>
      <c r="C31" s="18">
        <f>SUM(1,0.07*(E31-5))</f>
        <v>0.92999999999999994</v>
      </c>
      <c r="D31" s="14" t="s">
        <v>10</v>
      </c>
      <c r="E31" s="146">
        <v>4</v>
      </c>
      <c r="F31" s="15"/>
      <c r="H31" s="9"/>
      <c r="I31" s="10"/>
      <c r="J31" s="10"/>
      <c r="K31" s="10"/>
      <c r="L31" s="11"/>
      <c r="N31" s="11"/>
    </row>
    <row r="32" spans="1:256" s="8" customFormat="1" ht="13.5" customHeight="1" x14ac:dyDescent="0.25">
      <c r="A32" s="17" t="s">
        <v>73</v>
      </c>
      <c r="B32" s="12" t="s">
        <v>11</v>
      </c>
      <c r="C32" s="173">
        <f>SUM(1,-0.04*(20-E32))</f>
        <v>0.20040000000000002</v>
      </c>
      <c r="D32" s="14" t="s">
        <v>12</v>
      </c>
      <c r="E32" s="172">
        <f>C28</f>
        <v>0.01</v>
      </c>
      <c r="F32" s="15"/>
      <c r="H32" s="9"/>
      <c r="I32" s="10"/>
      <c r="J32" s="10"/>
      <c r="K32" s="10"/>
      <c r="L32" s="11"/>
      <c r="N32" s="11"/>
    </row>
    <row r="33" spans="1:14" ht="15" customHeight="1" x14ac:dyDescent="0.25">
      <c r="A33" s="26" t="s">
        <v>72</v>
      </c>
      <c r="B33" s="19" t="s">
        <v>9</v>
      </c>
      <c r="C33" s="145">
        <v>1.35</v>
      </c>
      <c r="D33" s="19" t="s">
        <v>13</v>
      </c>
      <c r="E33" s="165" t="s">
        <v>71</v>
      </c>
      <c r="F33" s="30"/>
      <c r="G33" s="7"/>
      <c r="H33" s="7"/>
      <c r="I33" s="7"/>
      <c r="J33" s="7"/>
      <c r="K33" s="7"/>
    </row>
    <row r="34" spans="1:14" s="8" customFormat="1" ht="15" customHeight="1" x14ac:dyDescent="0.25">
      <c r="A34" s="17" t="s">
        <v>59</v>
      </c>
      <c r="B34" s="12" t="s">
        <v>14</v>
      </c>
      <c r="C34" s="12">
        <v>2.2200000000000002</v>
      </c>
      <c r="D34" s="14" t="s">
        <v>15</v>
      </c>
      <c r="E34" s="12"/>
      <c r="F34" s="15"/>
      <c r="H34" s="9"/>
      <c r="I34" s="10"/>
      <c r="J34" s="10"/>
      <c r="K34" s="10"/>
      <c r="L34" s="11"/>
      <c r="N34" s="11"/>
    </row>
    <row r="35" spans="1:14" s="8" customFormat="1" ht="15" customHeight="1" x14ac:dyDescent="0.25">
      <c r="A35" s="21" t="s">
        <v>60</v>
      </c>
      <c r="B35" s="22"/>
      <c r="C35" s="23"/>
      <c r="D35" s="24"/>
      <c r="E35" s="20"/>
      <c r="F35" s="25">
        <f>ROUND((C29*C32)+(C30*C28*C31*C33),2)</f>
        <v>28.08</v>
      </c>
      <c r="H35" s="9"/>
      <c r="I35" s="10"/>
      <c r="J35" s="10"/>
      <c r="K35" s="10"/>
      <c r="L35" s="11"/>
      <c r="N35" s="11"/>
    </row>
    <row r="36" spans="1:14" s="8" customFormat="1" ht="15" customHeight="1" thickBot="1" x14ac:dyDescent="0.35">
      <c r="A36" s="40" t="str">
        <f>CONCATENATE("C=","(",C29,"*",C32,"+",C30,"*",C28,"*",C31,"*",C33,")","*",C34,)</f>
        <v>C=(137*0,2004+50*0,01*0,93*1,35)*2,22</v>
      </c>
      <c r="B36" s="41"/>
      <c r="C36" s="41"/>
      <c r="D36" s="41"/>
      <c r="E36" s="41"/>
      <c r="F36" s="171">
        <f>ROUND(PRODUCT(F35,C34,),2)</f>
        <v>62.34</v>
      </c>
      <c r="H36" s="9"/>
      <c r="I36" s="10"/>
      <c r="J36" s="10"/>
      <c r="K36" s="10"/>
      <c r="L36" s="11"/>
      <c r="N36" s="11"/>
    </row>
    <row r="37" spans="1:14" ht="34.5" customHeight="1" thickBot="1" x14ac:dyDescent="0.3">
      <c r="A37" s="233" t="str">
        <f>CONCATENATE("3.Составление схемы расположения земельного участка на кадастровом плане территории")</f>
        <v>3.Составление схемы расположения земельного участка на кадастровом плане территории</v>
      </c>
      <c r="B37" s="242"/>
      <c r="C37" s="191">
        <f>C21</f>
        <v>5.0000000000000004E-6</v>
      </c>
      <c r="D37" s="170" t="s">
        <v>70</v>
      </c>
      <c r="E37" s="49"/>
      <c r="F37" s="50"/>
      <c r="G37" s="7"/>
      <c r="H37" s="7"/>
      <c r="I37" s="7"/>
      <c r="J37" s="7"/>
      <c r="K37" s="7"/>
    </row>
    <row r="38" spans="1:14" ht="16.5" x14ac:dyDescent="0.25">
      <c r="A38" s="169">
        <f>1</f>
        <v>1</v>
      </c>
      <c r="B38" s="27" t="s">
        <v>6</v>
      </c>
      <c r="C38" s="27">
        <v>355</v>
      </c>
      <c r="D38" s="243" t="s">
        <v>7</v>
      </c>
      <c r="E38" s="244"/>
      <c r="F38" s="48"/>
      <c r="G38" s="7"/>
      <c r="H38" s="7"/>
      <c r="I38" s="7"/>
      <c r="J38" s="7"/>
      <c r="K38" s="7"/>
    </row>
    <row r="39" spans="1:14" ht="15.75" x14ac:dyDescent="0.25">
      <c r="A39" s="34"/>
      <c r="B39" s="22" t="s">
        <v>8</v>
      </c>
      <c r="C39" s="22">
        <v>22</v>
      </c>
      <c r="D39" s="245" t="s">
        <v>69</v>
      </c>
      <c r="E39" s="246"/>
      <c r="F39" s="29"/>
      <c r="G39" s="7"/>
      <c r="H39" s="7"/>
      <c r="I39" s="7"/>
      <c r="J39" s="7"/>
      <c r="K39" s="7"/>
    </row>
    <row r="40" spans="1:14" ht="15" customHeight="1" x14ac:dyDescent="0.25">
      <c r="A40" s="168" t="s">
        <v>68</v>
      </c>
      <c r="B40" s="22" t="s">
        <v>11</v>
      </c>
      <c r="C40" s="35">
        <f>ROUND(SUM(1,-0.45*(2-E40)),2)</f>
        <v>0.1</v>
      </c>
      <c r="D40" s="22" t="s">
        <v>12</v>
      </c>
      <c r="E40" s="189">
        <f>C37</f>
        <v>5.0000000000000004E-6</v>
      </c>
      <c r="F40" s="29"/>
      <c r="G40" s="7"/>
      <c r="H40" s="7"/>
      <c r="I40" s="7"/>
      <c r="J40" s="7"/>
      <c r="K40" s="7"/>
    </row>
    <row r="41" spans="1:14" ht="14.25" customHeight="1" x14ac:dyDescent="0.25">
      <c r="A41" s="17" t="s">
        <v>67</v>
      </c>
      <c r="B41" s="22" t="s">
        <v>9</v>
      </c>
      <c r="C41" s="167">
        <f>ROUND(SUM(1,0.1*(E41-5)),2)</f>
        <v>0.9</v>
      </c>
      <c r="D41" s="22" t="s">
        <v>16</v>
      </c>
      <c r="E41" s="166">
        <v>4</v>
      </c>
      <c r="F41" s="30"/>
      <c r="G41" s="7"/>
      <c r="H41" s="7"/>
      <c r="I41" s="7"/>
      <c r="J41" s="7"/>
      <c r="K41" s="7"/>
    </row>
    <row r="42" spans="1:14" ht="15.75" x14ac:dyDescent="0.25">
      <c r="A42" s="26" t="s">
        <v>66</v>
      </c>
      <c r="B42" s="19" t="s">
        <v>9</v>
      </c>
      <c r="C42" s="67">
        <v>1.5</v>
      </c>
      <c r="D42" s="19" t="s">
        <v>13</v>
      </c>
      <c r="E42" s="165"/>
      <c r="F42" s="30"/>
      <c r="G42" s="7"/>
      <c r="H42" s="7"/>
      <c r="I42" s="7"/>
      <c r="J42" s="7"/>
      <c r="K42" s="7"/>
    </row>
    <row r="43" spans="1:14" ht="15.75" x14ac:dyDescent="0.25">
      <c r="A43" s="17" t="s">
        <v>56</v>
      </c>
      <c r="B43" s="12" t="s">
        <v>14</v>
      </c>
      <c r="C43" s="12">
        <v>2.2200000000000002</v>
      </c>
      <c r="D43" s="14" t="s">
        <v>15</v>
      </c>
      <c r="E43" s="12"/>
      <c r="F43" s="15"/>
      <c r="G43" s="7"/>
      <c r="H43" s="7"/>
      <c r="I43" s="7"/>
      <c r="J43" s="7"/>
      <c r="K43" s="7"/>
    </row>
    <row r="44" spans="1:14" ht="15.75" x14ac:dyDescent="0.25">
      <c r="A44" s="31" t="s">
        <v>57</v>
      </c>
      <c r="B44" s="32"/>
      <c r="C44" s="28"/>
      <c r="D44" s="28"/>
      <c r="E44" s="28"/>
      <c r="F44" s="164">
        <f>(C38*C40)+(C39*C41*C42)</f>
        <v>65.2</v>
      </c>
      <c r="G44" s="7"/>
      <c r="H44" s="7"/>
      <c r="I44" s="7"/>
      <c r="J44" s="7"/>
      <c r="K44" s="7"/>
    </row>
    <row r="45" spans="1:14" ht="15.75" customHeight="1" thickBot="1" x14ac:dyDescent="0.35">
      <c r="A45" s="17" t="str">
        <f>CONCATENATE("C=","(",C38,"*",C40,"+",C39,"*",C41,"*",C42,,")*",C43,)</f>
        <v>C=(355*0,1+22*0,9*1,5)*2,22</v>
      </c>
      <c r="B45" s="36"/>
      <c r="C45" s="36"/>
      <c r="D45" s="36"/>
      <c r="E45" s="37"/>
      <c r="F45" s="33">
        <f>ROUND(PRODUCT(F44,C43,A38),2)</f>
        <v>144.74</v>
      </c>
      <c r="G45" s="7"/>
      <c r="H45" s="7"/>
      <c r="I45" s="7"/>
      <c r="J45" s="7"/>
      <c r="K45" s="7"/>
    </row>
    <row r="46" spans="1:14" ht="16.5" x14ac:dyDescent="0.2">
      <c r="A46" s="247" t="str">
        <f>CONCATENATE("С=",F27,"+",F36,"+",F45,)</f>
        <v>С=296,59+62,34+144,74</v>
      </c>
      <c r="B46" s="248"/>
      <c r="C46" s="248"/>
      <c r="D46" s="248"/>
      <c r="E46" s="249"/>
      <c r="F46" s="159">
        <f>F27+F36+F45</f>
        <v>503.66999999999996</v>
      </c>
    </row>
    <row r="47" spans="1:14" ht="51" customHeight="1" x14ac:dyDescent="0.2">
      <c r="A47" s="250" t="s">
        <v>97</v>
      </c>
      <c r="B47" s="251"/>
      <c r="C47" s="252"/>
      <c r="D47" s="253">
        <v>13.905041000000001</v>
      </c>
      <c r="E47" s="254"/>
      <c r="F47" s="159">
        <f>F46*D47</f>
        <v>7003.5520004700002</v>
      </c>
    </row>
    <row r="48" spans="1:14" ht="16.5" x14ac:dyDescent="0.2">
      <c r="A48" s="240" t="s">
        <v>110</v>
      </c>
      <c r="B48" s="241"/>
      <c r="C48" s="241"/>
      <c r="D48" s="241"/>
      <c r="E48" s="163">
        <v>2500</v>
      </c>
      <c r="F48" s="162">
        <f>E48*1</f>
        <v>2500</v>
      </c>
      <c r="G48" t="s">
        <v>98</v>
      </c>
    </row>
    <row r="49" spans="1:7" ht="16.5" x14ac:dyDescent="0.2">
      <c r="A49" s="161" t="s">
        <v>17</v>
      </c>
      <c r="B49" s="160"/>
      <c r="C49" s="160"/>
      <c r="D49" s="160"/>
      <c r="E49" s="160"/>
      <c r="F49" s="159">
        <f>F47+F48</f>
        <v>9503.5520004700011</v>
      </c>
    </row>
    <row r="50" spans="1:7" ht="18" customHeight="1" x14ac:dyDescent="0.2">
      <c r="A50" s="255" t="s">
        <v>108</v>
      </c>
      <c r="B50" s="256"/>
      <c r="C50" s="256"/>
      <c r="D50" s="256"/>
      <c r="E50" s="257"/>
      <c r="F50" s="198">
        <f>F49*1.046*1.044</f>
        <v>10378.106869761254</v>
      </c>
    </row>
    <row r="51" spans="1:7" ht="17.25" thickBot="1" x14ac:dyDescent="0.35">
      <c r="A51" s="51" t="s">
        <v>18</v>
      </c>
      <c r="B51" s="158"/>
      <c r="C51" s="158"/>
      <c r="D51" s="158"/>
      <c r="E51" s="157">
        <v>0.2</v>
      </c>
      <c r="F51" s="156">
        <f>F50*E51</f>
        <v>2075.6213739522509</v>
      </c>
    </row>
    <row r="52" spans="1:7" ht="17.25" thickBot="1" x14ac:dyDescent="0.35">
      <c r="A52" s="155" t="s">
        <v>19</v>
      </c>
      <c r="B52" s="154"/>
      <c r="C52" s="154"/>
      <c r="D52" s="154"/>
      <c r="E52" s="153"/>
      <c r="F52" s="152">
        <f>F50+F51</f>
        <v>12453.728243713504</v>
      </c>
    </row>
    <row r="53" spans="1:7" ht="16.5" x14ac:dyDescent="0.3">
      <c r="A53" s="151"/>
      <c r="B53" s="7"/>
      <c r="C53" s="7"/>
      <c r="D53" s="7"/>
      <c r="E53" s="7"/>
      <c r="F53" s="7"/>
    </row>
    <row r="54" spans="1:7" ht="15.75" x14ac:dyDescent="0.25">
      <c r="A54" s="38"/>
      <c r="B54" s="7"/>
      <c r="C54" s="7"/>
      <c r="D54" s="7"/>
      <c r="E54" s="7"/>
      <c r="F54" s="7"/>
    </row>
    <row r="55" spans="1:7" ht="15.75" customHeight="1" x14ac:dyDescent="0.2">
      <c r="A55" s="237" t="s">
        <v>92</v>
      </c>
      <c r="B55" s="237"/>
      <c r="C55" s="237"/>
      <c r="D55" s="237"/>
      <c r="E55" s="237"/>
      <c r="F55" s="237"/>
      <c r="G55" s="192"/>
    </row>
    <row r="56" spans="1:7" ht="24" customHeight="1" x14ac:dyDescent="0.2">
      <c r="A56" s="238" t="s">
        <v>93</v>
      </c>
      <c r="B56" s="238"/>
      <c r="C56" s="238"/>
      <c r="D56" s="238"/>
      <c r="E56" s="238"/>
      <c r="F56" s="238"/>
      <c r="G56" s="193"/>
    </row>
    <row r="57" spans="1:7" x14ac:dyDescent="0.2">
      <c r="A57" s="237" t="s">
        <v>109</v>
      </c>
      <c r="B57" s="237"/>
      <c r="C57" s="237"/>
      <c r="D57" s="237"/>
      <c r="E57" s="237"/>
      <c r="F57" s="237"/>
      <c r="G57" s="192"/>
    </row>
    <row r="58" spans="1:7" x14ac:dyDescent="0.2">
      <c r="A58" s="238" t="s">
        <v>93</v>
      </c>
      <c r="B58" s="238"/>
      <c r="C58" s="238"/>
      <c r="D58" s="238"/>
      <c r="E58" s="238"/>
      <c r="F58" s="238"/>
      <c r="G58" s="193"/>
    </row>
    <row r="59" spans="1:7" ht="15.75" x14ac:dyDescent="0.25">
      <c r="A59" s="38"/>
      <c r="B59" s="7"/>
      <c r="C59" s="7"/>
      <c r="D59" s="7"/>
      <c r="E59" s="7"/>
      <c r="F59" s="7"/>
    </row>
    <row r="60" spans="1:7" ht="15.75" x14ac:dyDescent="0.25">
      <c r="A60" s="7"/>
      <c r="B60" s="7"/>
      <c r="C60" s="7"/>
      <c r="D60" s="7"/>
      <c r="E60" s="7"/>
      <c r="F60" s="7"/>
    </row>
    <row r="61" spans="1:7" ht="15.75" x14ac:dyDescent="0.25">
      <c r="A61" s="7"/>
      <c r="B61" s="7"/>
      <c r="C61" s="7"/>
      <c r="D61" s="7"/>
      <c r="E61" s="7"/>
      <c r="F61" s="7"/>
    </row>
    <row r="62" spans="1:7" ht="15.75" x14ac:dyDescent="0.25">
      <c r="A62" s="7"/>
      <c r="B62" s="7"/>
      <c r="C62" s="7"/>
      <c r="D62" s="7"/>
      <c r="E62" s="7"/>
      <c r="F62" s="7"/>
    </row>
    <row r="63" spans="1:7" ht="15.75" x14ac:dyDescent="0.25">
      <c r="A63" s="7"/>
      <c r="B63" s="7"/>
      <c r="C63" s="7"/>
      <c r="D63" s="7"/>
      <c r="E63" s="7"/>
      <c r="F63" s="7"/>
    </row>
    <row r="64" spans="1:7" ht="15.75" x14ac:dyDescent="0.25">
      <c r="A64" s="7"/>
      <c r="B64" s="7"/>
      <c r="C64" s="7"/>
      <c r="D64" s="7"/>
      <c r="E64" s="7"/>
      <c r="F64" s="7"/>
    </row>
    <row r="65" spans="1:6" ht="15.75" x14ac:dyDescent="0.25">
      <c r="A65" s="7"/>
      <c r="B65" s="7"/>
      <c r="C65" s="7"/>
      <c r="D65" s="7"/>
      <c r="E65" s="7"/>
      <c r="F65" s="7"/>
    </row>
    <row r="66" spans="1:6" ht="15.75" x14ac:dyDescent="0.25">
      <c r="A66" s="7"/>
      <c r="B66" s="7"/>
      <c r="C66" s="7"/>
      <c r="D66" s="7"/>
      <c r="E66" s="7"/>
      <c r="F66" s="7"/>
    </row>
    <row r="67" spans="1:6" ht="15.75" x14ac:dyDescent="0.25">
      <c r="A67" s="7"/>
      <c r="B67" s="7"/>
      <c r="C67" s="7"/>
      <c r="D67" s="7"/>
      <c r="E67" s="7"/>
      <c r="F67" s="7"/>
    </row>
    <row r="68" spans="1:6" ht="15.75" x14ac:dyDescent="0.25">
      <c r="A68" s="7"/>
      <c r="B68" s="7"/>
      <c r="C68" s="7"/>
      <c r="D68" s="7"/>
      <c r="E68" s="7"/>
      <c r="F68" s="7"/>
    </row>
    <row r="69" spans="1:6" ht="15.75" x14ac:dyDescent="0.25">
      <c r="A69" s="7"/>
      <c r="B69" s="7"/>
      <c r="C69" s="7"/>
      <c r="D69" s="7"/>
      <c r="E69" s="7"/>
    </row>
    <row r="70" spans="1:6" ht="15.75" x14ac:dyDescent="0.25">
      <c r="A70" s="7"/>
    </row>
  </sheetData>
  <mergeCells count="81">
    <mergeCell ref="A57:F57"/>
    <mergeCell ref="A58:F58"/>
    <mergeCell ref="A55:F55"/>
    <mergeCell ref="A56:F56"/>
    <mergeCell ref="B19:F19"/>
    <mergeCell ref="A48:D48"/>
    <mergeCell ref="A37:B37"/>
    <mergeCell ref="D38:E38"/>
    <mergeCell ref="D39:E39"/>
    <mergeCell ref="A46:E46"/>
    <mergeCell ref="A47:C47"/>
    <mergeCell ref="D47:E47"/>
    <mergeCell ref="A28:B28"/>
    <mergeCell ref="A50:E50"/>
    <mergeCell ref="IG15:IL15"/>
    <mergeCell ref="A21:B21"/>
    <mergeCell ref="D23:E23"/>
    <mergeCell ref="FU15:FZ15"/>
    <mergeCell ref="GK15:GP15"/>
    <mergeCell ref="DI15:DN15"/>
    <mergeCell ref="DY15:ED15"/>
    <mergeCell ref="EO15:ET15"/>
    <mergeCell ref="FE15:FJ15"/>
    <mergeCell ref="IG14:IV14"/>
    <mergeCell ref="A15:F15"/>
    <mergeCell ref="Q15:V15"/>
    <mergeCell ref="AG15:AL15"/>
    <mergeCell ref="AW15:BB15"/>
    <mergeCell ref="BM15:BR15"/>
    <mergeCell ref="CC15:CH15"/>
    <mergeCell ref="CS15:CX15"/>
    <mergeCell ref="DI14:DX14"/>
    <mergeCell ref="DY14:EN14"/>
    <mergeCell ref="EO14:FD14"/>
    <mergeCell ref="FE14:FT14"/>
    <mergeCell ref="FU14:GJ14"/>
    <mergeCell ref="GK14:GZ14"/>
    <mergeCell ref="HA15:HF15"/>
    <mergeCell ref="HQ15:HV15"/>
    <mergeCell ref="HQ13:HV13"/>
    <mergeCell ref="IG13:IL13"/>
    <mergeCell ref="Q14:AF14"/>
    <mergeCell ref="AG14:AV14"/>
    <mergeCell ref="AW14:BL14"/>
    <mergeCell ref="BM14:CB14"/>
    <mergeCell ref="CC14:CR14"/>
    <mergeCell ref="CS14:DH14"/>
    <mergeCell ref="CS13:CX13"/>
    <mergeCell ref="DI13:DN13"/>
    <mergeCell ref="DY13:ED13"/>
    <mergeCell ref="EO13:ET13"/>
    <mergeCell ref="FE13:FJ13"/>
    <mergeCell ref="FU13:FZ13"/>
    <mergeCell ref="HA14:HP14"/>
    <mergeCell ref="HQ14:IF14"/>
    <mergeCell ref="A13:F13"/>
    <mergeCell ref="Q13:V13"/>
    <mergeCell ref="AG13:AL13"/>
    <mergeCell ref="AW13:BB13"/>
    <mergeCell ref="BM13:BR13"/>
    <mergeCell ref="CC13:CH13"/>
    <mergeCell ref="FE12:FJ12"/>
    <mergeCell ref="FU12:FZ12"/>
    <mergeCell ref="GK12:GP12"/>
    <mergeCell ref="HA12:HF12"/>
    <mergeCell ref="GK13:GP13"/>
    <mergeCell ref="HA13:HF13"/>
    <mergeCell ref="HQ12:HV12"/>
    <mergeCell ref="IG12:IL12"/>
    <mergeCell ref="BM12:BR12"/>
    <mergeCell ref="CC12:CH12"/>
    <mergeCell ref="CS12:CX12"/>
    <mergeCell ref="DI12:DN12"/>
    <mergeCell ref="DY12:ED12"/>
    <mergeCell ref="EO12:ET12"/>
    <mergeCell ref="AW12:BB12"/>
    <mergeCell ref="C1:F1"/>
    <mergeCell ref="C2:F2"/>
    <mergeCell ref="A12:F12"/>
    <mergeCell ref="Q12:V12"/>
    <mergeCell ref="AG12:AL12"/>
  </mergeCells>
  <pageMargins left="0.78740157480314965" right="0.78740157480314965" top="0.31" bottom="0.46" header="0.51181102362204722" footer="0.51181102362204722"/>
  <pageSetup paperSize="9" scale="94" fitToHeight="2"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Топосъемка </vt:lpstr>
      <vt:lpstr>Схема расположения (4)</vt:lpstr>
      <vt:lpstr>'Схема расположения (4)'!Область_печати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dc:creator>
  <cp:lastModifiedBy>Ледкова Наталья Николаевна</cp:lastModifiedBy>
  <cp:lastPrinted>2018-11-29T05:37:32Z</cp:lastPrinted>
  <dcterms:created xsi:type="dcterms:W3CDTF">2011-10-12T06:33:52Z</dcterms:created>
  <dcterms:modified xsi:type="dcterms:W3CDTF">2018-12-03T03:45:02Z</dcterms:modified>
</cp:coreProperties>
</file>