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Лист1!$A$23:$D$271</definedName>
    <definedName name="_xlnm.Print_Area" localSheetId="0">Лист1!$A$1:$D$261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49" i="1" l="1"/>
  <c r="D217" i="1" l="1"/>
  <c r="D215" i="1"/>
  <c r="D185" i="1" l="1"/>
  <c r="D184" i="1"/>
  <c r="D183" i="1"/>
  <c r="D155" i="1"/>
  <c r="D154" i="1"/>
  <c r="D153" i="1"/>
  <c r="D125" i="1"/>
  <c r="D124" i="1"/>
  <c r="D123" i="1"/>
  <c r="D95" i="1"/>
  <c r="D94" i="1"/>
  <c r="D93" i="1"/>
  <c r="D65" i="1"/>
  <c r="D64" i="1"/>
  <c r="D63" i="1"/>
  <c r="D34" i="1"/>
  <c r="D197" i="1" l="1"/>
  <c r="D196" i="1"/>
  <c r="D167" i="1"/>
  <c r="D166" i="1"/>
  <c r="D137" i="1"/>
  <c r="D136" i="1"/>
  <c r="D107" i="1"/>
  <c r="D106" i="1"/>
  <c r="D47" i="1"/>
  <c r="D46" i="1"/>
  <c r="D237" i="1"/>
  <c r="D236" i="1"/>
  <c r="D248" i="1"/>
  <c r="D227" i="1"/>
  <c r="D226" i="1"/>
  <c r="D220" i="1"/>
  <c r="D223" i="1"/>
  <c r="D225" i="1" s="1"/>
  <c r="D222" i="1"/>
  <c r="D221" i="1"/>
  <c r="D224" i="1" s="1"/>
  <c r="D198" i="1"/>
  <c r="D168" i="1"/>
  <c r="D138" i="1"/>
  <c r="D108" i="1"/>
  <c r="D48" i="1"/>
  <c r="D204" i="1" l="1"/>
  <c r="D228" i="1"/>
  <c r="D141" i="1"/>
  <c r="D214" i="1"/>
  <c r="D229" i="1"/>
  <c r="D230" i="1" s="1"/>
  <c r="D231" i="1" s="1"/>
  <c r="D171" i="1"/>
  <c r="D199" i="1"/>
  <c r="D200" i="1" s="1"/>
  <c r="D219" i="1"/>
  <c r="D218" i="1"/>
  <c r="D111" i="1"/>
  <c r="D51" i="1"/>
  <c r="D201" i="1"/>
  <c r="D202" i="1"/>
  <c r="D203" i="1" s="1"/>
  <c r="D169" i="1"/>
  <c r="D170" i="1" s="1"/>
  <c r="D54" i="1"/>
  <c r="D109" i="1"/>
  <c r="D110" i="1" s="1"/>
  <c r="D139" i="1"/>
  <c r="D140" i="1" s="1"/>
  <c r="D114" i="1"/>
  <c r="D174" i="1"/>
  <c r="D172" i="1"/>
  <c r="D173" i="1" s="1"/>
  <c r="D144" i="1"/>
  <c r="D142" i="1"/>
  <c r="D143" i="1" s="1"/>
  <c r="D112" i="1"/>
  <c r="D113" i="1" s="1"/>
  <c r="D50" i="1"/>
  <c r="D249" i="1" l="1"/>
  <c r="D241" i="1"/>
  <c r="D240" i="1"/>
  <c r="D52" i="1" l="1"/>
  <c r="D53" i="1" s="1"/>
  <c r="D207" i="1" l="1"/>
</calcChain>
</file>

<file path=xl/sharedStrings.xml><?xml version="1.0" encoding="utf-8"?>
<sst xmlns="http://schemas.openxmlformats.org/spreadsheetml/2006/main" count="468" uniqueCount="132">
  <si>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</si>
  <si>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</si>
  <si>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</si>
  <si>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</si>
  <si>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</si>
  <si>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 xml:space="preserve">Приложение 1 к техническому заданию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</si>
  <si>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</si>
  <si>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</si>
  <si>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</si>
  <si>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</si>
  <si>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</si>
  <si>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</si>
  <si>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</si>
  <si>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</si>
  <si>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</si>
  <si>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</si>
  <si>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</si>
  <si>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</si>
  <si>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</si>
  <si>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</si>
  <si>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</si>
  <si>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</si>
  <si>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</si>
  <si>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м.</t>
  </si>
  <si>
    <t>т</t>
  </si>
  <si>
    <t>ПГС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</si>
  <si>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</si>
  <si>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</si>
  <si>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</si>
  <si>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</si>
  <si>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</si>
  <si>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</si>
  <si>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</si>
  <si>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</si>
  <si>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</si>
  <si>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</si>
  <si>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</si>
  <si>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</si>
  <si>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</si>
  <si>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</si>
  <si>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РОСЭП Шифр 25.0017</t>
  </si>
  <si>
    <t>3. Монтажные работы по ВЛИ-0,4 кВ выполнять в соответствии с типовым проектом ОАО «РОСЭП» Шифр 25.0017</t>
  </si>
  <si>
    <t xml:space="preserve">4. Для выполнения работ применять линейную арматуру в соответствии с типовым проектом ОАО «РОСЭП» Шифр 25.0017     </t>
  </si>
  <si>
    <t xml:space="preserve">5. Для выполнения работ применять песчано-гравийную смесь природную, фракция гравия 10-70 мм в количестве 40% от общей массы (ГОСТ 23735-2014)       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</si>
  <si>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</si>
  <si>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</si>
  <si>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</si>
  <si>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</si>
  <si>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</si>
  <si>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</si>
  <si>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</si>
  <si>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</si>
  <si>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</si>
  <si>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</si>
  <si>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</si>
  <si>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</si>
  <si>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</si>
  <si>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</si>
  <si>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</si>
  <si>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</si>
  <si>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</si>
  <si>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Электроды сварочные МР-3 d=4 мм. ГОСТ 9466-75, ГОСТ 9467-75</t>
  </si>
  <si>
    <t>Нитроэмаль черная (ГОСТ 9198-76)</t>
  </si>
  <si>
    <t>кг.</t>
  </si>
  <si>
    <t>Сталь стержневая d - 16 (ГОСТ 2590-2006)</t>
  </si>
  <si>
    <t>Сталь стержневая d - 12 (ГОСТ 2590-2006)</t>
  </si>
  <si>
    <t>Металл листовой (ГОСТ 19903)</t>
  </si>
  <si>
    <t>Кронштейн У3 (3.407.1-136)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</si>
  <si>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</si>
  <si>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</si>
  <si>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</si>
  <si>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</si>
  <si>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</si>
  <si>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</si>
  <si>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</si>
  <si>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</si>
  <si>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</si>
  <si>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</si>
  <si>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</si>
  <si>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</si>
  <si>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</si>
  <si>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</si>
  <si>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</si>
  <si>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Ф-2 от ТП №36-05</t>
  </si>
  <si>
    <t>Демонтажные работы на ВЛ 0.4 кВ Ф-3 от ТП №36-05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</si>
  <si>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</si>
  <si>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</si>
  <si>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</si>
  <si>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</si>
  <si>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t>Провод СИП4 (4*25) ГОСТ 31946-2012</t>
  </si>
  <si>
    <t>Заземляющий проводник ЗП-6 (L=3.0 м)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</si>
  <si>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</si>
  <si>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</si>
  <si>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</si>
  <si>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</si>
  <si>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</si>
  <si>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Ф-2 от ТП №36-05</t>
  </si>
  <si>
    <t>Монтажные работы на ВЛ 0.4 кВ Ф-3 от ТП №36-05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</si>
  <si>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</si>
  <si>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</si>
  <si>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</si>
  <si>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</si>
  <si>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</si>
  <si>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</si>
  <si>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</si>
  <si>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</si>
  <si>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</si>
  <si>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</si>
  <si>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</si>
  <si>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</si>
  <si>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</si>
  <si>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</si>
  <si>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</si>
  <si>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Инженера сл. линий Суворов И.И.</t>
  </si>
  <si>
    <t>10 м</t>
  </si>
  <si>
    <t>____________________ Е.Ю. Гнеушев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</si>
  <si>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Ф-7 от ТП 148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</si>
  <si>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Демонтажные работы на ВЛ-0,4 кВ Ф-7 от ТП 148</t>
  </si>
  <si>
    <t>Демонтаж траверс с существующих ж/б опор</t>
  </si>
  <si>
    <t>Монтаж арматуры СИП на существующие ж/б опоры</t>
  </si>
  <si>
    <t>Измерение петли фаза-нуль</t>
  </si>
  <si>
    <t>Монтажные работы на ВЛ-0,4 кВ Ф-7 от ТП 148</t>
  </si>
  <si>
    <t>г. Свободный база СП ЗЭС – ВЛ-0,4 кВ Ф-7 от ТП 148</t>
  </si>
  <si>
    <t>«____» _____________  2018 г.</t>
  </si>
  <si>
    <t>3</t>
  </si>
  <si>
    <t>Демонтаж одностоечных деревянных опор на ж/б приставке ВЛ 0,4 кВ</t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</si>
  <si>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</si>
  <si>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>Демонтаж одностоечных ж/б ВЛ 0,4 кВ с двумя подкосами</t>
  </si>
  <si>
    <r>
      <t xml:space="preserve">Демонтаж одностоечных ж/б ВЛ 0,4 кВ с одним подкосом </t>
    </r>
    <r>
      <rPr>
        <sz val="12"/>
        <rFont val="Times New Roman"/>
        <family val="1"/>
        <charset val="204"/>
      </rPr>
      <t/>
    </r>
  </si>
  <si>
    <t xml:space="preserve">Реконструкция ВЛ-0,4 кВ  для улучшения качества электроэнергии </t>
  </si>
  <si>
    <t xml:space="preserve">для улучшения качества электроэнергии </t>
  </si>
  <si>
    <t xml:space="preserve">Реконструкция ВЛ-0,4 кВ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</si>
</sst>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0.0"/>
    <numFmt numFmtId="167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1" fontId="11" fillId="0" borderId="5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/>
    <xf numFmtId="166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3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3" fillId="0" borderId="0" xfId="0" applyFont="1" applyAlignment="1">
      <alignment horizontal="right" vertical="center"/>
    </xf>
    <xf numFmtId="0" fontId="17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167" fontId="11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1"/>
  <sheetViews>
    <sheetView tabSelected="1" view="pageBreakPreview" topLeftCell="A34" zoomScale="115" zoomScaleNormal="100" zoomScaleSheetLayoutView="115" workbookViewId="0">
      <selection activeCell="A20" sqref="A20:C20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53" t="s">
        <v>5</v>
      </c>
      <c r="C1" s="53"/>
      <c r="D1" s="53"/>
    </row>
    <row r="2" spans="1:4" ht="14.25" customHeight="1" x14ac:dyDescent="0.25">
      <c r="B2" s="54" t="s">
        <v>131</v>
      </c>
      <c r="C2" s="53"/>
      <c r="D2" s="53"/>
    </row>
    <row r="3" spans="1:4" ht="12" customHeight="1" x14ac:dyDescent="0.25">
      <c r="B3" s="54" t="s">
        <v>130</v>
      </c>
      <c r="C3" s="54"/>
      <c r="D3" s="54"/>
    </row>
    <row r="5" spans="1:4" ht="41.25" customHeight="1" x14ac:dyDescent="0.25">
      <c r="A5" s="55"/>
      <c r="B5" s="55"/>
      <c r="C5" s="55"/>
      <c r="D5" s="55"/>
    </row>
    <row r="6" spans="1:4" ht="15" customHeight="1" x14ac:dyDescent="0.25">
      <c r="A6" s="56" t="s">
        <v>112</v>
      </c>
      <c r="B6" s="57"/>
      <c r="C6" s="57"/>
      <c r="D6" s="57"/>
    </row>
    <row r="7" spans="1:4" x14ac:dyDescent="0.25">
      <c r="A7" s="57"/>
      <c r="B7" s="57"/>
      <c r="C7" s="57"/>
      <c r="D7" s="57"/>
    </row>
    <row r="8" spans="1:4" ht="94.5" customHeight="1" x14ac:dyDescent="0.25">
      <c r="A8" s="57"/>
      <c r="B8" s="57"/>
      <c r="C8" s="57"/>
      <c r="D8" s="57"/>
    </row>
    <row r="9" spans="1:4" ht="17.25" x14ac:dyDescent="0.3">
      <c r="A9" s="38"/>
      <c r="B9" s="39"/>
      <c r="C9" s="58" t="s">
        <v>105</v>
      </c>
      <c r="D9" s="58"/>
    </row>
    <row r="10" spans="1:4" ht="17.25" x14ac:dyDescent="0.3">
      <c r="A10" s="38"/>
      <c r="B10" s="58" t="s">
        <v>106</v>
      </c>
      <c r="C10" s="58"/>
      <c r="D10" s="58"/>
    </row>
    <row r="11" spans="1:4" ht="14.25" customHeight="1" x14ac:dyDescent="0.3">
      <c r="A11" s="38"/>
      <c r="B11" s="58" t="s">
        <v>4</v>
      </c>
      <c r="C11" s="58"/>
      <c r="D11" s="58"/>
    </row>
    <row r="12" spans="1:4" ht="18.75" customHeight="1" x14ac:dyDescent="0.3">
      <c r="A12" s="38"/>
      <c r="B12" s="59" t="s">
        <v>115</v>
      </c>
      <c r="C12" s="59"/>
      <c r="D12" s="59"/>
    </row>
    <row r="13" spans="1:4" ht="10.5" customHeight="1" x14ac:dyDescent="0.3">
      <c r="A13" s="40"/>
      <c r="B13" s="60" t="s">
        <v>107</v>
      </c>
      <c r="C13" s="60"/>
      <c r="D13" s="38"/>
    </row>
    <row r="14" spans="1:4" ht="17.25" customHeight="1" x14ac:dyDescent="0.25">
      <c r="A14" s="58" t="s">
        <v>123</v>
      </c>
      <c r="B14" s="58"/>
      <c r="C14" s="58"/>
      <c r="D14" s="58"/>
    </row>
    <row r="15" spans="1:4" ht="13.5" customHeight="1" x14ac:dyDescent="0.25">
      <c r="A15" s="41"/>
      <c r="B15" s="41"/>
      <c r="C15" s="42"/>
      <c r="D15" s="43"/>
    </row>
    <row r="16" spans="1:4" ht="18.75" customHeight="1" x14ac:dyDescent="0.25">
      <c r="A16" s="49" t="s">
        <v>108</v>
      </c>
      <c r="B16" s="49"/>
      <c r="C16" s="49"/>
      <c r="D16" s="49"/>
    </row>
    <row r="17" spans="1:4" ht="15.75" customHeight="1" x14ac:dyDescent="0.25">
      <c r="A17" s="48" t="s">
        <v>129</v>
      </c>
      <c r="B17" s="49"/>
      <c r="C17" s="49"/>
      <c r="D17" s="49"/>
    </row>
    <row r="18" spans="1:4" ht="23.25" customHeight="1" x14ac:dyDescent="0.25">
      <c r="A18" s="50" t="s">
        <v>109</v>
      </c>
      <c r="B18" s="50"/>
      <c r="C18" s="44"/>
      <c r="D18" s="44"/>
    </row>
    <row r="19" spans="1:4" ht="16.5" x14ac:dyDescent="0.25">
      <c r="A19" s="46" t="s">
        <v>110</v>
      </c>
      <c r="B19" s="46"/>
      <c r="C19" s="50"/>
      <c r="D19" s="50"/>
    </row>
    <row r="20" spans="1:4" ht="16.5" x14ac:dyDescent="0.25">
      <c r="A20" s="46" t="s">
        <v>111</v>
      </c>
      <c r="B20" s="46"/>
      <c r="C20" s="46"/>
      <c r="D20" s="44"/>
    </row>
    <row r="21" spans="1:4" ht="16.5" x14ac:dyDescent="0.25">
      <c r="A21" s="46" t="s">
        <v>113</v>
      </c>
      <c r="B21" s="46"/>
      <c r="C21" s="46"/>
      <c r="D21" s="44"/>
    </row>
    <row r="22" spans="1:4" ht="34.5" customHeight="1" x14ac:dyDescent="0.25">
      <c r="A22" s="47" t="s">
        <v>116</v>
      </c>
      <c r="B22" s="47"/>
      <c r="C22" s="47"/>
      <c r="D22" s="47"/>
    </row>
    <row r="23" spans="1:4" ht="33" x14ac:dyDescent="0.25">
      <c r="A23" s="3" t="s">
        <v>3</v>
      </c>
      <c r="B23" s="3" t="s">
        <v>0</v>
      </c>
      <c r="C23" s="4" t="s">
        <v>2</v>
      </c>
      <c r="D23" s="4" t="s">
        <v>1</v>
      </c>
    </row>
    <row r="24" spans="1:4" ht="16.5" x14ac:dyDescent="0.25">
      <c r="A24" s="63" t="s">
        <v>117</v>
      </c>
      <c r="B24" s="63"/>
      <c r="C24" s="63"/>
      <c r="D24" s="63"/>
    </row>
    <row r="25" spans="1:4" ht="31.5" customHeight="1" x14ac:dyDescent="0.25">
      <c r="A25" s="3">
        <v>1</v>
      </c>
      <c r="B25" s="5" t="s">
        <v>125</v>
      </c>
      <c r="C25" s="3" t="s">
        <v>6</v>
      </c>
      <c r="D25" s="6">
        <v>31</v>
      </c>
    </row>
    <row r="26" spans="1:4" ht="33" customHeight="1" x14ac:dyDescent="0.25">
      <c r="A26" s="3">
        <v>2</v>
      </c>
      <c r="B26" s="5" t="s">
        <v>126</v>
      </c>
      <c r="C26" s="3" t="s">
        <v>6</v>
      </c>
      <c r="D26" s="6">
        <v>3</v>
      </c>
    </row>
    <row r="27" spans="1:4" ht="20.25" customHeight="1" x14ac:dyDescent="0.25">
      <c r="A27" s="3">
        <v>3</v>
      </c>
      <c r="B27" s="5" t="s">
        <v>128</v>
      </c>
      <c r="C27" s="3" t="s">
        <v>6</v>
      </c>
      <c r="D27" s="6">
        <v>1</v>
      </c>
    </row>
    <row r="28" spans="1:4" ht="21.75" customHeight="1" x14ac:dyDescent="0.25">
      <c r="A28" s="3">
        <v>4</v>
      </c>
      <c r="B28" s="5" t="s">
        <v>127</v>
      </c>
      <c r="C28" s="3" t="s">
        <v>6</v>
      </c>
      <c r="D28" s="6">
        <v>1</v>
      </c>
    </row>
    <row r="29" spans="1:4" ht="21.75" customHeight="1" x14ac:dyDescent="0.25">
      <c r="A29" s="3">
        <v>5</v>
      </c>
      <c r="B29" s="5" t="s">
        <v>118</v>
      </c>
      <c r="C29" s="3" t="s">
        <v>6</v>
      </c>
      <c r="D29" s="6">
        <v>16</v>
      </c>
    </row>
    <row r="30" spans="1:4" ht="18.75" customHeight="1" x14ac:dyDescent="0.25">
      <c r="A30" s="3">
        <v>6</v>
      </c>
      <c r="B30" s="5" t="s">
        <v>74</v>
      </c>
      <c r="C30" s="3" t="s">
        <v>6</v>
      </c>
      <c r="D30" s="6">
        <v>44</v>
      </c>
    </row>
    <row r="31" spans="1:4" ht="18.75" customHeight="1" x14ac:dyDescent="0.25">
      <c r="A31" s="3">
        <v>7</v>
      </c>
      <c r="B31" s="5" t="s">
        <v>75</v>
      </c>
      <c r="C31" s="3" t="s">
        <v>6</v>
      </c>
      <c r="D31" s="6">
        <v>44</v>
      </c>
    </row>
    <row r="32" spans="1:4" ht="18.75" customHeight="1" x14ac:dyDescent="0.25">
      <c r="A32" s="3">
        <v>8</v>
      </c>
      <c r="B32" s="5" t="s">
        <v>36</v>
      </c>
      <c r="C32" s="3" t="s">
        <v>6</v>
      </c>
      <c r="D32" s="6">
        <v>34</v>
      </c>
    </row>
    <row r="33" spans="1:4" ht="18.75" customHeight="1" x14ac:dyDescent="0.25">
      <c r="A33" s="3">
        <v>9</v>
      </c>
      <c r="B33" s="7" t="s">
        <v>37</v>
      </c>
      <c r="C33" s="9" t="s">
        <v>6</v>
      </c>
      <c r="D33" s="33">
        <v>2</v>
      </c>
    </row>
    <row r="34" spans="1:4" ht="18.75" customHeight="1" x14ac:dyDescent="0.25">
      <c r="A34" s="3">
        <v>10</v>
      </c>
      <c r="B34" s="34" t="s">
        <v>94</v>
      </c>
      <c r="C34" s="35" t="s">
        <v>24</v>
      </c>
      <c r="D34" s="37">
        <f>(D30*0.04)*0.248</f>
        <v>0.43647999999999998</v>
      </c>
    </row>
    <row r="35" spans="1:4" ht="18.75" customHeight="1" x14ac:dyDescent="0.25">
      <c r="A35" s="63" t="s">
        <v>121</v>
      </c>
      <c r="B35" s="63"/>
      <c r="C35" s="63"/>
      <c r="D35" s="63"/>
    </row>
    <row r="36" spans="1:4" ht="48" customHeight="1" x14ac:dyDescent="0.25">
      <c r="A36" s="3">
        <v>11</v>
      </c>
      <c r="B36" s="22" t="s">
        <v>76</v>
      </c>
      <c r="C36" s="3" t="s">
        <v>6</v>
      </c>
      <c r="D36" s="6">
        <v>26</v>
      </c>
    </row>
    <row r="37" spans="1:4" ht="66.75" customHeight="1" x14ac:dyDescent="0.25">
      <c r="A37" s="3">
        <v>12</v>
      </c>
      <c r="B37" s="22" t="s">
        <v>77</v>
      </c>
      <c r="C37" s="3" t="s">
        <v>6</v>
      </c>
      <c r="D37" s="6">
        <v>3</v>
      </c>
    </row>
    <row r="38" spans="1:4" ht="66" customHeight="1" x14ac:dyDescent="0.25">
      <c r="A38" s="3">
        <v>13</v>
      </c>
      <c r="B38" s="5" t="s">
        <v>78</v>
      </c>
      <c r="C38" s="3" t="s">
        <v>6</v>
      </c>
      <c r="D38" s="6">
        <v>5</v>
      </c>
    </row>
    <row r="39" spans="1:4" ht="66.75" customHeight="1" x14ac:dyDescent="0.25">
      <c r="A39" s="3">
        <v>14</v>
      </c>
      <c r="B39" s="5" t="s">
        <v>79</v>
      </c>
      <c r="C39" s="3" t="s">
        <v>6</v>
      </c>
      <c r="D39" s="6">
        <v>4</v>
      </c>
    </row>
    <row r="40" spans="1:4" ht="63" hidden="1" x14ac:dyDescent="0.25">
      <c r="A40" s="3">
        <v>19</v>
      </c>
      <c r="B40" s="5" t="s">
        <v>80</v>
      </c>
      <c r="C40" s="3" t="s">
        <v>6</v>
      </c>
      <c r="D40" s="6">
        <v>0</v>
      </c>
    </row>
    <row r="41" spans="1:4" ht="63" x14ac:dyDescent="0.25">
      <c r="A41" s="3">
        <v>15</v>
      </c>
      <c r="B41" s="5" t="s">
        <v>81</v>
      </c>
      <c r="C41" s="3" t="s">
        <v>6</v>
      </c>
      <c r="D41" s="6">
        <v>3</v>
      </c>
    </row>
    <row r="42" spans="1:4" ht="16.5" x14ac:dyDescent="0.25">
      <c r="A42" s="3">
        <v>16</v>
      </c>
      <c r="B42" s="5" t="s">
        <v>119</v>
      </c>
      <c r="C42" s="3" t="s">
        <v>6</v>
      </c>
      <c r="D42" s="6">
        <v>8</v>
      </c>
    </row>
    <row r="43" spans="1:4" ht="33.75" customHeight="1" x14ac:dyDescent="0.25">
      <c r="A43" s="3">
        <v>17</v>
      </c>
      <c r="B43" s="5" t="s">
        <v>82</v>
      </c>
      <c r="C43" s="3" t="s">
        <v>35</v>
      </c>
      <c r="D43" s="6">
        <v>1.5309999999999999</v>
      </c>
    </row>
    <row r="44" spans="1:4" ht="34.5" customHeight="1" x14ac:dyDescent="0.25">
      <c r="A44" s="3">
        <v>18</v>
      </c>
      <c r="B44" s="5" t="s">
        <v>33</v>
      </c>
      <c r="C44" s="3" t="s">
        <v>6</v>
      </c>
      <c r="D44" s="6">
        <v>34</v>
      </c>
    </row>
    <row r="45" spans="1:4" ht="32.25" customHeight="1" x14ac:dyDescent="0.25">
      <c r="A45" s="3">
        <v>19</v>
      </c>
      <c r="B45" s="7" t="s">
        <v>34</v>
      </c>
      <c r="C45" s="3" t="s">
        <v>6</v>
      </c>
      <c r="D45" s="6">
        <v>2</v>
      </c>
    </row>
    <row r="46" spans="1:4" ht="16.5" x14ac:dyDescent="0.25">
      <c r="A46" s="3">
        <v>20</v>
      </c>
      <c r="B46" s="19" t="s">
        <v>7</v>
      </c>
      <c r="C46" s="3" t="s">
        <v>6</v>
      </c>
      <c r="D46" s="12">
        <f>D36+D37+(D38*2)+(D39*2)+(D40*3)+D41</f>
        <v>50</v>
      </c>
    </row>
    <row r="47" spans="1:4" ht="19.5" customHeight="1" x14ac:dyDescent="0.25">
      <c r="A47" s="3">
        <v>21</v>
      </c>
      <c r="B47" s="20" t="s">
        <v>8</v>
      </c>
      <c r="C47" s="3" t="s">
        <v>6</v>
      </c>
      <c r="D47" s="13">
        <f>D36+D37+D41</f>
        <v>32</v>
      </c>
    </row>
    <row r="48" spans="1:4" ht="16.5" customHeight="1" x14ac:dyDescent="0.25">
      <c r="A48" s="3">
        <v>22</v>
      </c>
      <c r="B48" s="21" t="s">
        <v>9</v>
      </c>
      <c r="C48" s="3" t="s">
        <v>6</v>
      </c>
      <c r="D48" s="13">
        <f>D40+D39+D38</f>
        <v>9</v>
      </c>
    </row>
    <row r="49" spans="1:4" ht="18" customHeight="1" x14ac:dyDescent="0.25">
      <c r="A49" s="3">
        <v>23</v>
      </c>
      <c r="B49" s="20" t="s">
        <v>10</v>
      </c>
      <c r="C49" s="9" t="s">
        <v>6</v>
      </c>
      <c r="D49" s="14">
        <f>(D48+D47)/2-9</f>
        <v>11.5</v>
      </c>
    </row>
    <row r="50" spans="1:4" ht="17.25" customHeight="1" x14ac:dyDescent="0.25">
      <c r="A50" s="3">
        <v>24</v>
      </c>
      <c r="B50" s="20" t="s">
        <v>11</v>
      </c>
      <c r="C50" s="4" t="s">
        <v>114</v>
      </c>
      <c r="D50" s="17">
        <f>(D49*1)/10</f>
        <v>1.1499999999999999</v>
      </c>
    </row>
    <row r="51" spans="1:4" ht="18.75" customHeight="1" x14ac:dyDescent="0.25">
      <c r="A51" s="3">
        <v>25</v>
      </c>
      <c r="B51" s="20" t="s">
        <v>12</v>
      </c>
      <c r="C51" s="4" t="s">
        <v>13</v>
      </c>
      <c r="D51" s="15">
        <f>((D47+D48)*0.5)/100</f>
        <v>0.20499999999999999</v>
      </c>
    </row>
    <row r="52" spans="1:4" ht="16.5" x14ac:dyDescent="0.25">
      <c r="A52" s="3">
        <v>26</v>
      </c>
      <c r="B52" s="20" t="s">
        <v>15</v>
      </c>
      <c r="C52" s="4" t="s">
        <v>14</v>
      </c>
      <c r="D52" s="16">
        <f>(D47+D48)*0.00052</f>
        <v>2.1319999999999999E-2</v>
      </c>
    </row>
    <row r="53" spans="1:4" ht="17.25" customHeight="1" x14ac:dyDescent="0.25">
      <c r="A53" s="3">
        <v>27</v>
      </c>
      <c r="B53" s="20" t="s">
        <v>16</v>
      </c>
      <c r="C53" s="4" t="s">
        <v>14</v>
      </c>
      <c r="D53" s="16">
        <f>D52</f>
        <v>2.1319999999999999E-2</v>
      </c>
    </row>
    <row r="54" spans="1:4" ht="18" hidden="1" customHeight="1" x14ac:dyDescent="0.25">
      <c r="A54" s="3"/>
      <c r="B54" s="20" t="s">
        <v>17</v>
      </c>
      <c r="C54" s="4" t="s">
        <v>6</v>
      </c>
      <c r="D54" s="17">
        <f>(D47+D48)/5</f>
        <v>8.1999999999999993</v>
      </c>
    </row>
    <row r="55" spans="1:4" ht="18" hidden="1" customHeight="1" x14ac:dyDescent="0.25">
      <c r="A55" s="63" t="s">
        <v>83</v>
      </c>
      <c r="B55" s="63"/>
      <c r="C55" s="63"/>
      <c r="D55" s="63"/>
    </row>
    <row r="56" spans="1:4" ht="20.25" hidden="1" customHeight="1" x14ac:dyDescent="0.25">
      <c r="A56" s="3"/>
      <c r="B56" s="5" t="s">
        <v>73</v>
      </c>
      <c r="C56" s="3" t="s">
        <v>6</v>
      </c>
      <c r="D56" s="6">
        <v>0</v>
      </c>
    </row>
    <row r="57" spans="1:4" ht="33" hidden="1" x14ac:dyDescent="0.25">
      <c r="A57" s="3"/>
      <c r="B57" s="5" t="s">
        <v>91</v>
      </c>
      <c r="C57" s="3" t="s">
        <v>6</v>
      </c>
      <c r="D57" s="6">
        <v>0</v>
      </c>
    </row>
    <row r="58" spans="1:4" ht="16.5" hidden="1" x14ac:dyDescent="0.25">
      <c r="A58" s="3"/>
      <c r="B58" s="5" t="s">
        <v>74</v>
      </c>
      <c r="C58" s="3" t="s">
        <v>6</v>
      </c>
      <c r="D58" s="6">
        <v>0</v>
      </c>
    </row>
    <row r="59" spans="1:4" ht="16.5" hidden="1" x14ac:dyDescent="0.25">
      <c r="A59" s="3"/>
      <c r="B59" s="5" t="s">
        <v>75</v>
      </c>
      <c r="C59" s="3" t="s">
        <v>6</v>
      </c>
      <c r="D59" s="6">
        <v>0</v>
      </c>
    </row>
    <row r="60" spans="1:4" ht="16.5" hidden="1" x14ac:dyDescent="0.25">
      <c r="A60" s="3"/>
      <c r="B60" s="5" t="s">
        <v>36</v>
      </c>
      <c r="C60" s="3" t="s">
        <v>6</v>
      </c>
      <c r="D60" s="6">
        <v>0</v>
      </c>
    </row>
    <row r="61" spans="1:4" ht="16.5" hidden="1" x14ac:dyDescent="0.25">
      <c r="A61" s="3"/>
      <c r="B61" s="7" t="s">
        <v>37</v>
      </c>
      <c r="C61" s="9" t="s">
        <v>6</v>
      </c>
      <c r="D61" s="33">
        <v>0</v>
      </c>
    </row>
    <row r="62" spans="1:4" ht="16.5" hidden="1" x14ac:dyDescent="0.25">
      <c r="A62" s="3"/>
      <c r="B62" s="34" t="s">
        <v>92</v>
      </c>
      <c r="C62" s="35" t="s">
        <v>6</v>
      </c>
      <c r="D62" s="6">
        <v>0</v>
      </c>
    </row>
    <row r="63" spans="1:4" ht="16.5" hidden="1" x14ac:dyDescent="0.25">
      <c r="A63" s="3"/>
      <c r="B63" s="34" t="s">
        <v>93</v>
      </c>
      <c r="C63" s="35" t="s">
        <v>6</v>
      </c>
      <c r="D63" s="36">
        <f>D62</f>
        <v>0</v>
      </c>
    </row>
    <row r="64" spans="1:4" ht="16.5" hidden="1" x14ac:dyDescent="0.25">
      <c r="A64" s="3"/>
      <c r="B64" s="34" t="s">
        <v>94</v>
      </c>
      <c r="C64" s="35" t="s">
        <v>24</v>
      </c>
      <c r="D64" s="37">
        <f>(D58*0.04)*0.248</f>
        <v>0</v>
      </c>
    </row>
    <row r="65" spans="1:4" ht="16.5" hidden="1" x14ac:dyDescent="0.25">
      <c r="A65" s="3"/>
      <c r="B65" s="34" t="s">
        <v>95</v>
      </c>
      <c r="C65" s="35" t="s">
        <v>24</v>
      </c>
      <c r="D65" s="35">
        <f>0.02*D62</f>
        <v>0</v>
      </c>
    </row>
    <row r="66" spans="1:4" ht="16.5" hidden="1" x14ac:dyDescent="0.25">
      <c r="A66" s="63" t="s">
        <v>96</v>
      </c>
      <c r="B66" s="63"/>
      <c r="C66" s="63"/>
      <c r="D66" s="63"/>
    </row>
    <row r="67" spans="1:4" ht="45" hidden="1" customHeight="1" x14ac:dyDescent="0.25">
      <c r="A67" s="3"/>
      <c r="B67" s="22" t="s">
        <v>76</v>
      </c>
      <c r="C67" s="3" t="s">
        <v>6</v>
      </c>
      <c r="D67" s="6">
        <v>2</v>
      </c>
    </row>
    <row r="68" spans="1:4" ht="63" hidden="1" x14ac:dyDescent="0.25">
      <c r="A68" s="3"/>
      <c r="B68" s="22" t="s">
        <v>77</v>
      </c>
      <c r="C68" s="3" t="s">
        <v>6</v>
      </c>
      <c r="D68" s="6">
        <v>1</v>
      </c>
    </row>
    <row r="69" spans="1:4" ht="63" hidden="1" x14ac:dyDescent="0.25">
      <c r="A69" s="3"/>
      <c r="B69" s="5" t="s">
        <v>78</v>
      </c>
      <c r="C69" s="3" t="s">
        <v>6</v>
      </c>
      <c r="D69" s="6">
        <v>1</v>
      </c>
    </row>
    <row r="70" spans="1:4" ht="63" hidden="1" x14ac:dyDescent="0.25">
      <c r="A70" s="3"/>
      <c r="B70" s="5" t="s">
        <v>79</v>
      </c>
      <c r="C70" s="3" t="s">
        <v>6</v>
      </c>
      <c r="D70" s="6">
        <v>2</v>
      </c>
    </row>
    <row r="71" spans="1:4" ht="63" hidden="1" x14ac:dyDescent="0.25">
      <c r="A71" s="3"/>
      <c r="B71" s="5" t="s">
        <v>80</v>
      </c>
      <c r="C71" s="3" t="s">
        <v>6</v>
      </c>
      <c r="D71" s="6">
        <v>1</v>
      </c>
    </row>
    <row r="72" spans="1:4" ht="63" hidden="1" x14ac:dyDescent="0.25">
      <c r="A72" s="3"/>
      <c r="B72" s="5" t="s">
        <v>81</v>
      </c>
      <c r="C72" s="3" t="s">
        <v>6</v>
      </c>
      <c r="D72" s="6"/>
    </row>
    <row r="73" spans="1:4" ht="33" hidden="1" x14ac:dyDescent="0.25">
      <c r="A73" s="3"/>
      <c r="B73" s="5" t="s">
        <v>82</v>
      </c>
      <c r="C73" s="3" t="s">
        <v>35</v>
      </c>
      <c r="D73" s="6">
        <v>0</v>
      </c>
    </row>
    <row r="74" spans="1:4" ht="33" hidden="1" x14ac:dyDescent="0.25">
      <c r="A74" s="3"/>
      <c r="B74" s="5" t="s">
        <v>33</v>
      </c>
      <c r="C74" s="3" t="s">
        <v>6</v>
      </c>
      <c r="D74" s="6">
        <v>0</v>
      </c>
    </row>
    <row r="75" spans="1:4" ht="33" hidden="1" x14ac:dyDescent="0.25">
      <c r="A75" s="3"/>
      <c r="B75" s="7" t="s">
        <v>34</v>
      </c>
      <c r="C75" s="3" t="s">
        <v>6</v>
      </c>
      <c r="D75" s="6">
        <v>0</v>
      </c>
    </row>
    <row r="76" spans="1:4" ht="16.5" hidden="1" x14ac:dyDescent="0.25">
      <c r="A76" s="3"/>
      <c r="B76" s="19" t="s">
        <v>7</v>
      </c>
      <c r="C76" s="3" t="s">
        <v>6</v>
      </c>
      <c r="D76" s="12"/>
    </row>
    <row r="77" spans="1:4" ht="16.5" hidden="1" x14ac:dyDescent="0.25">
      <c r="A77" s="3"/>
      <c r="B77" s="20" t="s">
        <v>8</v>
      </c>
      <c r="C77" s="3" t="s">
        <v>6</v>
      </c>
      <c r="D77" s="13"/>
    </row>
    <row r="78" spans="1:4" ht="16.5" hidden="1" x14ac:dyDescent="0.25">
      <c r="A78" s="3"/>
      <c r="B78" s="21" t="s">
        <v>9</v>
      </c>
      <c r="C78" s="3" t="s">
        <v>6</v>
      </c>
      <c r="D78" s="13"/>
    </row>
    <row r="79" spans="1:4" ht="16.5" hidden="1" x14ac:dyDescent="0.25">
      <c r="A79" s="3"/>
      <c r="B79" s="20" t="s">
        <v>10</v>
      </c>
      <c r="C79" s="9" t="s">
        <v>6</v>
      </c>
      <c r="D79" s="14"/>
    </row>
    <row r="80" spans="1:4" ht="16.5" hidden="1" x14ac:dyDescent="0.25">
      <c r="A80" s="3"/>
      <c r="B80" s="20" t="s">
        <v>11</v>
      </c>
      <c r="C80" s="4" t="s">
        <v>114</v>
      </c>
      <c r="D80" s="17"/>
    </row>
    <row r="81" spans="1:4" ht="16.5" hidden="1" x14ac:dyDescent="0.25">
      <c r="A81" s="3"/>
      <c r="B81" s="20" t="s">
        <v>12</v>
      </c>
      <c r="C81" s="4" t="s">
        <v>13</v>
      </c>
      <c r="D81" s="15"/>
    </row>
    <row r="82" spans="1:4" ht="16.5" hidden="1" x14ac:dyDescent="0.25">
      <c r="A82" s="3"/>
      <c r="B82" s="20" t="s">
        <v>15</v>
      </c>
      <c r="C82" s="4" t="s">
        <v>14</v>
      </c>
      <c r="D82" s="16"/>
    </row>
    <row r="83" spans="1:4" ht="16.5" hidden="1" x14ac:dyDescent="0.25">
      <c r="A83" s="3"/>
      <c r="B83" s="20" t="s">
        <v>16</v>
      </c>
      <c r="C83" s="4" t="s">
        <v>14</v>
      </c>
      <c r="D83" s="16"/>
    </row>
    <row r="84" spans="1:4" ht="16.5" hidden="1" x14ac:dyDescent="0.25">
      <c r="A84" s="3"/>
      <c r="B84" s="20" t="s">
        <v>17</v>
      </c>
      <c r="C84" s="4" t="s">
        <v>6</v>
      </c>
      <c r="D84" s="17"/>
    </row>
    <row r="85" spans="1:4" ht="16.5" hidden="1" x14ac:dyDescent="0.25">
      <c r="A85" s="63" t="s">
        <v>84</v>
      </c>
      <c r="B85" s="63"/>
      <c r="C85" s="63"/>
      <c r="D85" s="63"/>
    </row>
    <row r="86" spans="1:4" ht="17.25" hidden="1" customHeight="1" x14ac:dyDescent="0.25">
      <c r="A86" s="3"/>
      <c r="B86" s="5" t="s">
        <v>73</v>
      </c>
      <c r="C86" s="3" t="s">
        <v>6</v>
      </c>
      <c r="D86" s="6">
        <v>0</v>
      </c>
    </row>
    <row r="87" spans="1:4" ht="31.5" hidden="1" customHeight="1" x14ac:dyDescent="0.25">
      <c r="A87" s="3"/>
      <c r="B87" s="5" t="s">
        <v>91</v>
      </c>
      <c r="C87" s="3" t="s">
        <v>6</v>
      </c>
      <c r="D87" s="6">
        <v>0</v>
      </c>
    </row>
    <row r="88" spans="1:4" ht="19.5" hidden="1" customHeight="1" x14ac:dyDescent="0.25">
      <c r="A88" s="3"/>
      <c r="B88" s="5" t="s">
        <v>74</v>
      </c>
      <c r="C88" s="3" t="s">
        <v>6</v>
      </c>
      <c r="D88" s="6">
        <v>0</v>
      </c>
    </row>
    <row r="89" spans="1:4" ht="19.5" hidden="1" customHeight="1" x14ac:dyDescent="0.25">
      <c r="A89" s="3"/>
      <c r="B89" s="5" t="s">
        <v>75</v>
      </c>
      <c r="C89" s="3" t="s">
        <v>6</v>
      </c>
      <c r="D89" s="6">
        <v>0</v>
      </c>
    </row>
    <row r="90" spans="1:4" ht="19.5" hidden="1" customHeight="1" x14ac:dyDescent="0.25">
      <c r="A90" s="3"/>
      <c r="B90" s="5" t="s">
        <v>36</v>
      </c>
      <c r="C90" s="3" t="s">
        <v>6</v>
      </c>
      <c r="D90" s="6">
        <v>0</v>
      </c>
    </row>
    <row r="91" spans="1:4" ht="19.5" hidden="1" customHeight="1" x14ac:dyDescent="0.25">
      <c r="A91" s="3"/>
      <c r="B91" s="7" t="s">
        <v>37</v>
      </c>
      <c r="C91" s="9" t="s">
        <v>6</v>
      </c>
      <c r="D91" s="33">
        <v>0</v>
      </c>
    </row>
    <row r="92" spans="1:4" ht="19.5" hidden="1" customHeight="1" x14ac:dyDescent="0.25">
      <c r="A92" s="3"/>
      <c r="B92" s="34" t="s">
        <v>92</v>
      </c>
      <c r="C92" s="35" t="s">
        <v>6</v>
      </c>
      <c r="D92" s="6">
        <v>0</v>
      </c>
    </row>
    <row r="93" spans="1:4" ht="19.5" hidden="1" customHeight="1" x14ac:dyDescent="0.25">
      <c r="A93" s="3"/>
      <c r="B93" s="34" t="s">
        <v>93</v>
      </c>
      <c r="C93" s="35" t="s">
        <v>6</v>
      </c>
      <c r="D93" s="36">
        <f>D92</f>
        <v>0</v>
      </c>
    </row>
    <row r="94" spans="1:4" ht="19.5" hidden="1" customHeight="1" x14ac:dyDescent="0.25">
      <c r="A94" s="3"/>
      <c r="B94" s="34" t="s">
        <v>94</v>
      </c>
      <c r="C94" s="35" t="s">
        <v>24</v>
      </c>
      <c r="D94" s="37">
        <f>(D88*0.04)*0.248</f>
        <v>0</v>
      </c>
    </row>
    <row r="95" spans="1:4" ht="16.5" hidden="1" x14ac:dyDescent="0.25">
      <c r="A95" s="3"/>
      <c r="B95" s="34" t="s">
        <v>95</v>
      </c>
      <c r="C95" s="35" t="s">
        <v>24</v>
      </c>
      <c r="D95" s="35">
        <f>0.02*D92</f>
        <v>0</v>
      </c>
    </row>
    <row r="96" spans="1:4" ht="16.5" hidden="1" x14ac:dyDescent="0.25">
      <c r="A96" s="63" t="s">
        <v>97</v>
      </c>
      <c r="B96" s="63"/>
      <c r="C96" s="63"/>
      <c r="D96" s="63"/>
    </row>
    <row r="97" spans="1:4" ht="46.5" hidden="1" customHeight="1" x14ac:dyDescent="0.25">
      <c r="A97" s="3"/>
      <c r="B97" s="22" t="s">
        <v>76</v>
      </c>
      <c r="C97" s="3" t="s">
        <v>6</v>
      </c>
      <c r="D97" s="6">
        <v>0</v>
      </c>
    </row>
    <row r="98" spans="1:4" ht="63" hidden="1" x14ac:dyDescent="0.25">
      <c r="A98" s="3"/>
      <c r="B98" s="22" t="s">
        <v>77</v>
      </c>
      <c r="C98" s="3" t="s">
        <v>6</v>
      </c>
      <c r="D98" s="6">
        <v>0</v>
      </c>
    </row>
    <row r="99" spans="1:4" ht="63" hidden="1" customHeight="1" x14ac:dyDescent="0.25">
      <c r="A99" s="3"/>
      <c r="B99" s="5" t="s">
        <v>78</v>
      </c>
      <c r="C99" s="3" t="s">
        <v>6</v>
      </c>
      <c r="D99" s="6">
        <v>0</v>
      </c>
    </row>
    <row r="100" spans="1:4" ht="63" hidden="1" x14ac:dyDescent="0.25">
      <c r="A100" s="3"/>
      <c r="B100" s="5" t="s">
        <v>79</v>
      </c>
      <c r="C100" s="3" t="s">
        <v>6</v>
      </c>
      <c r="D100" s="6">
        <v>0</v>
      </c>
    </row>
    <row r="101" spans="1:4" ht="63" hidden="1" x14ac:dyDescent="0.25">
      <c r="A101" s="3"/>
      <c r="B101" s="5" t="s">
        <v>80</v>
      </c>
      <c r="C101" s="3" t="s">
        <v>6</v>
      </c>
      <c r="D101" s="6">
        <v>0</v>
      </c>
    </row>
    <row r="102" spans="1:4" ht="63" hidden="1" x14ac:dyDescent="0.25">
      <c r="A102" s="3"/>
      <c r="B102" s="5" t="s">
        <v>81</v>
      </c>
      <c r="C102" s="3" t="s">
        <v>6</v>
      </c>
      <c r="D102" s="6">
        <v>0</v>
      </c>
    </row>
    <row r="103" spans="1:4" ht="34.5" hidden="1" customHeight="1" x14ac:dyDescent="0.25">
      <c r="A103" s="3"/>
      <c r="B103" s="5" t="s">
        <v>82</v>
      </c>
      <c r="C103" s="3" t="s">
        <v>35</v>
      </c>
      <c r="D103" s="6">
        <v>0</v>
      </c>
    </row>
    <row r="104" spans="1:4" ht="33" hidden="1" x14ac:dyDescent="0.25">
      <c r="A104" s="3"/>
      <c r="B104" s="5" t="s">
        <v>33</v>
      </c>
      <c r="C104" s="3" t="s">
        <v>6</v>
      </c>
      <c r="D104" s="6">
        <v>0</v>
      </c>
    </row>
    <row r="105" spans="1:4" ht="33" hidden="1" x14ac:dyDescent="0.25">
      <c r="A105" s="3"/>
      <c r="B105" s="7" t="s">
        <v>34</v>
      </c>
      <c r="C105" s="3" t="s">
        <v>6</v>
      </c>
      <c r="D105" s="6">
        <v>0</v>
      </c>
    </row>
    <row r="106" spans="1:4" ht="16.5" hidden="1" x14ac:dyDescent="0.25">
      <c r="A106" s="3"/>
      <c r="B106" s="19" t="s">
        <v>7</v>
      </c>
      <c r="C106" s="3" t="s">
        <v>6</v>
      </c>
      <c r="D106" s="12">
        <f>D97+D98+(D99*2)+(D100*2)+(D101*3)+D102</f>
        <v>0</v>
      </c>
    </row>
    <row r="107" spans="1:4" ht="16.5" hidden="1" x14ac:dyDescent="0.25">
      <c r="A107" s="3"/>
      <c r="B107" s="20" t="s">
        <v>8</v>
      </c>
      <c r="C107" s="3" t="s">
        <v>6</v>
      </c>
      <c r="D107" s="13">
        <f>D97+D98+D102</f>
        <v>0</v>
      </c>
    </row>
    <row r="108" spans="1:4" ht="16.5" hidden="1" x14ac:dyDescent="0.25">
      <c r="A108" s="3"/>
      <c r="B108" s="21" t="s">
        <v>9</v>
      </c>
      <c r="C108" s="3" t="s">
        <v>6</v>
      </c>
      <c r="D108" s="13">
        <f>D101+D100+D99</f>
        <v>0</v>
      </c>
    </row>
    <row r="109" spans="1:4" ht="16.5" hidden="1" x14ac:dyDescent="0.25">
      <c r="A109" s="3"/>
      <c r="B109" s="20" t="s">
        <v>10</v>
      </c>
      <c r="C109" s="9" t="s">
        <v>6</v>
      </c>
      <c r="D109" s="14">
        <f>(D108+D107)/2</f>
        <v>0</v>
      </c>
    </row>
    <row r="110" spans="1:4" ht="16.5" hidden="1" x14ac:dyDescent="0.25">
      <c r="A110" s="3"/>
      <c r="B110" s="20" t="s">
        <v>11</v>
      </c>
      <c r="C110" s="4" t="s">
        <v>114</v>
      </c>
      <c r="D110" s="17">
        <f>(D109*1)/10</f>
        <v>0</v>
      </c>
    </row>
    <row r="111" spans="1:4" ht="16.5" hidden="1" x14ac:dyDescent="0.25">
      <c r="A111" s="3"/>
      <c r="B111" s="20" t="s">
        <v>12</v>
      </c>
      <c r="C111" s="4" t="s">
        <v>13</v>
      </c>
      <c r="D111" s="15">
        <f>((D107+D108)*0.5)/100</f>
        <v>0</v>
      </c>
    </row>
    <row r="112" spans="1:4" ht="16.5" hidden="1" x14ac:dyDescent="0.25">
      <c r="A112" s="3"/>
      <c r="B112" s="20" t="s">
        <v>15</v>
      </c>
      <c r="C112" s="4" t="s">
        <v>14</v>
      </c>
      <c r="D112" s="16">
        <f>(D107+D108)*0.00052</f>
        <v>0</v>
      </c>
    </row>
    <row r="113" spans="1:4" ht="16.5" hidden="1" x14ac:dyDescent="0.25">
      <c r="A113" s="3"/>
      <c r="B113" s="20" t="s">
        <v>16</v>
      </c>
      <c r="C113" s="4" t="s">
        <v>14</v>
      </c>
      <c r="D113" s="16">
        <f>D112</f>
        <v>0</v>
      </c>
    </row>
    <row r="114" spans="1:4" ht="16.5" hidden="1" x14ac:dyDescent="0.25">
      <c r="A114" s="3"/>
      <c r="B114" s="20" t="s">
        <v>17</v>
      </c>
      <c r="C114" s="4" t="s">
        <v>6</v>
      </c>
      <c r="D114" s="17">
        <f>(D107+D108)/5</f>
        <v>0</v>
      </c>
    </row>
    <row r="115" spans="1:4" ht="16.5" hidden="1" x14ac:dyDescent="0.25">
      <c r="A115" s="63" t="s">
        <v>85</v>
      </c>
      <c r="B115" s="63"/>
      <c r="C115" s="63"/>
      <c r="D115" s="63"/>
    </row>
    <row r="116" spans="1:4" ht="19.5" hidden="1" customHeight="1" x14ac:dyDescent="0.25">
      <c r="A116" s="3"/>
      <c r="B116" s="5" t="s">
        <v>73</v>
      </c>
      <c r="C116" s="3" t="s">
        <v>6</v>
      </c>
      <c r="D116" s="6">
        <v>0</v>
      </c>
    </row>
    <row r="117" spans="1:4" ht="31.5" hidden="1" customHeight="1" x14ac:dyDescent="0.25">
      <c r="A117" s="3"/>
      <c r="B117" s="5" t="s">
        <v>91</v>
      </c>
      <c r="C117" s="3" t="s">
        <v>6</v>
      </c>
      <c r="D117" s="6">
        <v>0</v>
      </c>
    </row>
    <row r="118" spans="1:4" ht="19.5" hidden="1" customHeight="1" x14ac:dyDescent="0.25">
      <c r="A118" s="3"/>
      <c r="B118" s="5" t="s">
        <v>74</v>
      </c>
      <c r="C118" s="3" t="s">
        <v>6</v>
      </c>
      <c r="D118" s="6">
        <v>0</v>
      </c>
    </row>
    <row r="119" spans="1:4" ht="19.5" hidden="1" customHeight="1" x14ac:dyDescent="0.25">
      <c r="A119" s="3"/>
      <c r="B119" s="5" t="s">
        <v>75</v>
      </c>
      <c r="C119" s="3" t="s">
        <v>6</v>
      </c>
      <c r="D119" s="6">
        <v>0</v>
      </c>
    </row>
    <row r="120" spans="1:4" ht="19.5" hidden="1" customHeight="1" x14ac:dyDescent="0.25">
      <c r="A120" s="3"/>
      <c r="B120" s="5" t="s">
        <v>36</v>
      </c>
      <c r="C120" s="3" t="s">
        <v>6</v>
      </c>
      <c r="D120" s="6">
        <v>0</v>
      </c>
    </row>
    <row r="121" spans="1:4" ht="19.5" hidden="1" customHeight="1" x14ac:dyDescent="0.25">
      <c r="A121" s="3"/>
      <c r="B121" s="7" t="s">
        <v>37</v>
      </c>
      <c r="C121" s="9" t="s">
        <v>6</v>
      </c>
      <c r="D121" s="33">
        <v>0</v>
      </c>
    </row>
    <row r="122" spans="1:4" ht="17.25" hidden="1" customHeight="1" x14ac:dyDescent="0.25">
      <c r="A122" s="3"/>
      <c r="B122" s="34" t="s">
        <v>92</v>
      </c>
      <c r="C122" s="35" t="s">
        <v>6</v>
      </c>
      <c r="D122" s="6">
        <v>0</v>
      </c>
    </row>
    <row r="123" spans="1:4" ht="21" hidden="1" customHeight="1" x14ac:dyDescent="0.25">
      <c r="A123" s="3"/>
      <c r="B123" s="34" t="s">
        <v>93</v>
      </c>
      <c r="C123" s="35" t="s">
        <v>6</v>
      </c>
      <c r="D123" s="36">
        <f>D122</f>
        <v>0</v>
      </c>
    </row>
    <row r="124" spans="1:4" ht="16.5" hidden="1" x14ac:dyDescent="0.25">
      <c r="A124" s="3"/>
      <c r="B124" s="34" t="s">
        <v>94</v>
      </c>
      <c r="C124" s="35" t="s">
        <v>24</v>
      </c>
      <c r="D124" s="37">
        <f>(D118*0.04)*0.248</f>
        <v>0</v>
      </c>
    </row>
    <row r="125" spans="1:4" ht="16.5" hidden="1" x14ac:dyDescent="0.25">
      <c r="A125" s="3"/>
      <c r="B125" s="34" t="s">
        <v>95</v>
      </c>
      <c r="C125" s="35" t="s">
        <v>24</v>
      </c>
      <c r="D125" s="35">
        <f>0.02*D122</f>
        <v>0</v>
      </c>
    </row>
    <row r="126" spans="1:4" ht="16.5" hidden="1" x14ac:dyDescent="0.25">
      <c r="A126" s="63" t="s">
        <v>98</v>
      </c>
      <c r="B126" s="63"/>
      <c r="C126" s="63"/>
      <c r="D126" s="63"/>
    </row>
    <row r="127" spans="1:4" ht="48" hidden="1" customHeight="1" x14ac:dyDescent="0.25">
      <c r="A127" s="3"/>
      <c r="B127" s="22" t="s">
        <v>76</v>
      </c>
      <c r="C127" s="3" t="s">
        <v>6</v>
      </c>
      <c r="D127" s="6">
        <v>0</v>
      </c>
    </row>
    <row r="128" spans="1:4" ht="63" hidden="1" x14ac:dyDescent="0.25">
      <c r="A128" s="3"/>
      <c r="B128" s="22" t="s">
        <v>77</v>
      </c>
      <c r="C128" s="3" t="s">
        <v>6</v>
      </c>
      <c r="D128" s="6">
        <v>0</v>
      </c>
    </row>
    <row r="129" spans="1:4" ht="63" hidden="1" x14ac:dyDescent="0.25">
      <c r="A129" s="3"/>
      <c r="B129" s="5" t="s">
        <v>78</v>
      </c>
      <c r="C129" s="3" t="s">
        <v>6</v>
      </c>
      <c r="D129" s="6">
        <v>0</v>
      </c>
    </row>
    <row r="130" spans="1:4" ht="63" hidden="1" x14ac:dyDescent="0.25">
      <c r="A130" s="3"/>
      <c r="B130" s="5" t="s">
        <v>79</v>
      </c>
      <c r="C130" s="3" t="s">
        <v>6</v>
      </c>
      <c r="D130" s="6">
        <v>0</v>
      </c>
    </row>
    <row r="131" spans="1:4" ht="63" hidden="1" x14ac:dyDescent="0.25">
      <c r="A131" s="3"/>
      <c r="B131" s="5" t="s">
        <v>80</v>
      </c>
      <c r="C131" s="3" t="s">
        <v>6</v>
      </c>
      <c r="D131" s="6">
        <v>0</v>
      </c>
    </row>
    <row r="132" spans="1:4" ht="63" hidden="1" x14ac:dyDescent="0.25">
      <c r="A132" s="3"/>
      <c r="B132" s="5" t="s">
        <v>81</v>
      </c>
      <c r="C132" s="3" t="s">
        <v>6</v>
      </c>
      <c r="D132" s="6">
        <v>0</v>
      </c>
    </row>
    <row r="133" spans="1:4" ht="33" hidden="1" x14ac:dyDescent="0.25">
      <c r="A133" s="3"/>
      <c r="B133" s="5" t="s">
        <v>82</v>
      </c>
      <c r="C133" s="3" t="s">
        <v>35</v>
      </c>
      <c r="D133" s="6">
        <v>0</v>
      </c>
    </row>
    <row r="134" spans="1:4" ht="33" hidden="1" x14ac:dyDescent="0.25">
      <c r="A134" s="3"/>
      <c r="B134" s="5" t="s">
        <v>33</v>
      </c>
      <c r="C134" s="3" t="s">
        <v>6</v>
      </c>
      <c r="D134" s="6">
        <v>0</v>
      </c>
    </row>
    <row r="135" spans="1:4" ht="33" hidden="1" x14ac:dyDescent="0.25">
      <c r="A135" s="3"/>
      <c r="B135" s="7" t="s">
        <v>34</v>
      </c>
      <c r="C135" s="3" t="s">
        <v>6</v>
      </c>
      <c r="D135" s="6">
        <v>0</v>
      </c>
    </row>
    <row r="136" spans="1:4" ht="16.5" hidden="1" x14ac:dyDescent="0.25">
      <c r="A136" s="3"/>
      <c r="B136" s="19" t="s">
        <v>7</v>
      </c>
      <c r="C136" s="3" t="s">
        <v>6</v>
      </c>
      <c r="D136" s="12">
        <f>D127+D128+(D129*2)+(D130*2)+(D131*3)+D132</f>
        <v>0</v>
      </c>
    </row>
    <row r="137" spans="1:4" ht="16.5" hidden="1" x14ac:dyDescent="0.25">
      <c r="A137" s="3"/>
      <c r="B137" s="20" t="s">
        <v>8</v>
      </c>
      <c r="C137" s="3" t="s">
        <v>6</v>
      </c>
      <c r="D137" s="13">
        <f>D127+D128+D132</f>
        <v>0</v>
      </c>
    </row>
    <row r="138" spans="1:4" ht="16.5" hidden="1" x14ac:dyDescent="0.25">
      <c r="A138" s="3"/>
      <c r="B138" s="21" t="s">
        <v>9</v>
      </c>
      <c r="C138" s="3" t="s">
        <v>6</v>
      </c>
      <c r="D138" s="13">
        <f>D131+D130+D129</f>
        <v>0</v>
      </c>
    </row>
    <row r="139" spans="1:4" ht="16.5" hidden="1" x14ac:dyDescent="0.25">
      <c r="A139" s="3"/>
      <c r="B139" s="20" t="s">
        <v>10</v>
      </c>
      <c r="C139" s="9" t="s">
        <v>6</v>
      </c>
      <c r="D139" s="14">
        <f>(D138+D137)/2</f>
        <v>0</v>
      </c>
    </row>
    <row r="140" spans="1:4" ht="16.5" hidden="1" x14ac:dyDescent="0.25">
      <c r="A140" s="3"/>
      <c r="B140" s="20" t="s">
        <v>11</v>
      </c>
      <c r="C140" s="4" t="s">
        <v>114</v>
      </c>
      <c r="D140" s="17">
        <f>(D139*1)/10</f>
        <v>0</v>
      </c>
    </row>
    <row r="141" spans="1:4" ht="16.5" hidden="1" x14ac:dyDescent="0.25">
      <c r="A141" s="3"/>
      <c r="B141" s="20" t="s">
        <v>12</v>
      </c>
      <c r="C141" s="4" t="s">
        <v>13</v>
      </c>
      <c r="D141" s="15">
        <f>((D137+D138)*0.5)/100</f>
        <v>0</v>
      </c>
    </row>
    <row r="142" spans="1:4" ht="16.5" hidden="1" x14ac:dyDescent="0.25">
      <c r="A142" s="3"/>
      <c r="B142" s="20" t="s">
        <v>15</v>
      </c>
      <c r="C142" s="4" t="s">
        <v>14</v>
      </c>
      <c r="D142" s="16">
        <f>(D137+D138)*0.00052</f>
        <v>0</v>
      </c>
    </row>
    <row r="143" spans="1:4" ht="16.5" hidden="1" x14ac:dyDescent="0.25">
      <c r="A143" s="3"/>
      <c r="B143" s="20" t="s">
        <v>16</v>
      </c>
      <c r="C143" s="4" t="s">
        <v>14</v>
      </c>
      <c r="D143" s="16">
        <f>D142</f>
        <v>0</v>
      </c>
    </row>
    <row r="144" spans="1:4" ht="16.5" hidden="1" x14ac:dyDescent="0.25">
      <c r="A144" s="3"/>
      <c r="B144" s="20" t="s">
        <v>17</v>
      </c>
      <c r="C144" s="4" t="s">
        <v>6</v>
      </c>
      <c r="D144" s="17">
        <f>(D137+D138)/5</f>
        <v>0</v>
      </c>
    </row>
    <row r="145" spans="1:4" ht="16.5" hidden="1" x14ac:dyDescent="0.25">
      <c r="A145" s="63" t="s">
        <v>86</v>
      </c>
      <c r="B145" s="63"/>
      <c r="C145" s="63"/>
      <c r="D145" s="63"/>
    </row>
    <row r="146" spans="1:4" ht="20.25" hidden="1" customHeight="1" x14ac:dyDescent="0.25">
      <c r="A146" s="3"/>
      <c r="B146" s="5" t="s">
        <v>73</v>
      </c>
      <c r="C146" s="3" t="s">
        <v>6</v>
      </c>
      <c r="D146" s="6">
        <v>0</v>
      </c>
    </row>
    <row r="147" spans="1:4" ht="29.25" hidden="1" customHeight="1" x14ac:dyDescent="0.25">
      <c r="A147" s="3"/>
      <c r="B147" s="5" t="s">
        <v>91</v>
      </c>
      <c r="C147" s="3" t="s">
        <v>6</v>
      </c>
      <c r="D147" s="6">
        <v>0</v>
      </c>
    </row>
    <row r="148" spans="1:4" ht="16.5" hidden="1" customHeight="1" x14ac:dyDescent="0.25">
      <c r="A148" s="3"/>
      <c r="B148" s="5" t="s">
        <v>74</v>
      </c>
      <c r="C148" s="3" t="s">
        <v>6</v>
      </c>
      <c r="D148" s="6">
        <v>0</v>
      </c>
    </row>
    <row r="149" spans="1:4" ht="16.5" hidden="1" customHeight="1" x14ac:dyDescent="0.25">
      <c r="A149" s="3"/>
      <c r="B149" s="5" t="s">
        <v>75</v>
      </c>
      <c r="C149" s="3" t="s">
        <v>6</v>
      </c>
      <c r="D149" s="6">
        <v>0</v>
      </c>
    </row>
    <row r="150" spans="1:4" ht="16.5" hidden="1" customHeight="1" x14ac:dyDescent="0.25">
      <c r="A150" s="3"/>
      <c r="B150" s="5" t="s">
        <v>36</v>
      </c>
      <c r="C150" s="3" t="s">
        <v>6</v>
      </c>
      <c r="D150" s="6">
        <v>0</v>
      </c>
    </row>
    <row r="151" spans="1:4" ht="16.5" hidden="1" customHeight="1" x14ac:dyDescent="0.25">
      <c r="A151" s="3"/>
      <c r="B151" s="7" t="s">
        <v>37</v>
      </c>
      <c r="C151" s="9" t="s">
        <v>6</v>
      </c>
      <c r="D151" s="33">
        <v>0</v>
      </c>
    </row>
    <row r="152" spans="1:4" ht="16.5" hidden="1" customHeight="1" x14ac:dyDescent="0.25">
      <c r="A152" s="3"/>
      <c r="B152" s="34" t="s">
        <v>92</v>
      </c>
      <c r="C152" s="35" t="s">
        <v>6</v>
      </c>
      <c r="D152" s="6">
        <v>0</v>
      </c>
    </row>
    <row r="153" spans="1:4" ht="18.75" hidden="1" customHeight="1" x14ac:dyDescent="0.25">
      <c r="A153" s="3"/>
      <c r="B153" s="34" t="s">
        <v>93</v>
      </c>
      <c r="C153" s="35" t="s">
        <v>6</v>
      </c>
      <c r="D153" s="36">
        <f>D152</f>
        <v>0</v>
      </c>
    </row>
    <row r="154" spans="1:4" ht="16.5" hidden="1" x14ac:dyDescent="0.25">
      <c r="A154" s="3"/>
      <c r="B154" s="34" t="s">
        <v>94</v>
      </c>
      <c r="C154" s="35" t="s">
        <v>24</v>
      </c>
      <c r="D154" s="37">
        <f>(D148*0.04)*0.248</f>
        <v>0</v>
      </c>
    </row>
    <row r="155" spans="1:4" ht="16.5" hidden="1" x14ac:dyDescent="0.25">
      <c r="A155" s="3"/>
      <c r="B155" s="34" t="s">
        <v>95</v>
      </c>
      <c r="C155" s="35" t="s">
        <v>24</v>
      </c>
      <c r="D155" s="35">
        <f>0.02*D152</f>
        <v>0</v>
      </c>
    </row>
    <row r="156" spans="1:4" ht="16.5" hidden="1" x14ac:dyDescent="0.25">
      <c r="A156" s="63" t="s">
        <v>99</v>
      </c>
      <c r="B156" s="63"/>
      <c r="C156" s="63"/>
      <c r="D156" s="63"/>
    </row>
    <row r="157" spans="1:4" ht="45.75" hidden="1" customHeight="1" x14ac:dyDescent="0.25">
      <c r="A157" s="3"/>
      <c r="B157" s="22" t="s">
        <v>76</v>
      </c>
      <c r="C157" s="3" t="s">
        <v>6</v>
      </c>
      <c r="D157" s="6">
        <v>0</v>
      </c>
    </row>
    <row r="158" spans="1:4" ht="63" hidden="1" x14ac:dyDescent="0.25">
      <c r="A158" s="3"/>
      <c r="B158" s="22" t="s">
        <v>77</v>
      </c>
      <c r="C158" s="3" t="s">
        <v>6</v>
      </c>
      <c r="D158" s="6">
        <v>0</v>
      </c>
    </row>
    <row r="159" spans="1:4" ht="63.75" hidden="1" customHeight="1" x14ac:dyDescent="0.25">
      <c r="A159" s="3"/>
      <c r="B159" s="5" t="s">
        <v>78</v>
      </c>
      <c r="C159" s="3" t="s">
        <v>6</v>
      </c>
      <c r="D159" s="6">
        <v>0</v>
      </c>
    </row>
    <row r="160" spans="1:4" ht="63" hidden="1" x14ac:dyDescent="0.25">
      <c r="A160" s="3"/>
      <c r="B160" s="5" t="s">
        <v>79</v>
      </c>
      <c r="C160" s="3" t="s">
        <v>6</v>
      </c>
      <c r="D160" s="6">
        <v>0</v>
      </c>
    </row>
    <row r="161" spans="1:4" ht="63" hidden="1" x14ac:dyDescent="0.25">
      <c r="A161" s="3"/>
      <c r="B161" s="5" t="s">
        <v>80</v>
      </c>
      <c r="C161" s="3" t="s">
        <v>6</v>
      </c>
      <c r="D161" s="6">
        <v>0</v>
      </c>
    </row>
    <row r="162" spans="1:4" ht="63" hidden="1" x14ac:dyDescent="0.25">
      <c r="A162" s="3"/>
      <c r="B162" s="5" t="s">
        <v>81</v>
      </c>
      <c r="C162" s="3" t="s">
        <v>6</v>
      </c>
      <c r="D162" s="6">
        <v>0</v>
      </c>
    </row>
    <row r="163" spans="1:4" ht="33" hidden="1" x14ac:dyDescent="0.25">
      <c r="A163" s="3"/>
      <c r="B163" s="5" t="s">
        <v>82</v>
      </c>
      <c r="C163" s="3" t="s">
        <v>35</v>
      </c>
      <c r="D163" s="6">
        <v>0</v>
      </c>
    </row>
    <row r="164" spans="1:4" ht="33" hidden="1" x14ac:dyDescent="0.25">
      <c r="A164" s="3"/>
      <c r="B164" s="5" t="s">
        <v>33</v>
      </c>
      <c r="C164" s="3" t="s">
        <v>6</v>
      </c>
      <c r="D164" s="6">
        <v>0</v>
      </c>
    </row>
    <row r="165" spans="1:4" ht="33" hidden="1" x14ac:dyDescent="0.25">
      <c r="A165" s="3"/>
      <c r="B165" s="7" t="s">
        <v>34</v>
      </c>
      <c r="C165" s="3" t="s">
        <v>6</v>
      </c>
      <c r="D165" s="6">
        <v>0</v>
      </c>
    </row>
    <row r="166" spans="1:4" ht="16.5" hidden="1" x14ac:dyDescent="0.25">
      <c r="A166" s="3"/>
      <c r="B166" s="19" t="s">
        <v>7</v>
      </c>
      <c r="C166" s="3" t="s">
        <v>6</v>
      </c>
      <c r="D166" s="12">
        <f>D157+D158+(D159*2)+(D160*2)+(D161*3)+D162</f>
        <v>0</v>
      </c>
    </row>
    <row r="167" spans="1:4" ht="16.5" hidden="1" x14ac:dyDescent="0.25">
      <c r="A167" s="3"/>
      <c r="B167" s="20" t="s">
        <v>8</v>
      </c>
      <c r="C167" s="3" t="s">
        <v>6</v>
      </c>
      <c r="D167" s="13">
        <f>D157+D158+D162</f>
        <v>0</v>
      </c>
    </row>
    <row r="168" spans="1:4" ht="16.5" hidden="1" x14ac:dyDescent="0.25">
      <c r="A168" s="3"/>
      <c r="B168" s="21" t="s">
        <v>9</v>
      </c>
      <c r="C168" s="3" t="s">
        <v>6</v>
      </c>
      <c r="D168" s="13">
        <f>D161+D160+D159</f>
        <v>0</v>
      </c>
    </row>
    <row r="169" spans="1:4" ht="16.5" hidden="1" x14ac:dyDescent="0.25">
      <c r="A169" s="3"/>
      <c r="B169" s="20" t="s">
        <v>10</v>
      </c>
      <c r="C169" s="9" t="s">
        <v>6</v>
      </c>
      <c r="D169" s="14">
        <f>(D168+D167)/2</f>
        <v>0</v>
      </c>
    </row>
    <row r="170" spans="1:4" ht="16.5" hidden="1" x14ac:dyDescent="0.25">
      <c r="A170" s="3"/>
      <c r="B170" s="20" t="s">
        <v>11</v>
      </c>
      <c r="C170" s="4" t="s">
        <v>114</v>
      </c>
      <c r="D170" s="17">
        <f>(D169*1)/10</f>
        <v>0</v>
      </c>
    </row>
    <row r="171" spans="1:4" ht="16.5" hidden="1" x14ac:dyDescent="0.25">
      <c r="A171" s="3"/>
      <c r="B171" s="20" t="s">
        <v>12</v>
      </c>
      <c r="C171" s="4" t="s">
        <v>13</v>
      </c>
      <c r="D171" s="15">
        <f>((D167+D168)*0.5)/100</f>
        <v>0</v>
      </c>
    </row>
    <row r="172" spans="1:4" ht="16.5" hidden="1" x14ac:dyDescent="0.25">
      <c r="A172" s="3"/>
      <c r="B172" s="20" t="s">
        <v>15</v>
      </c>
      <c r="C172" s="4" t="s">
        <v>14</v>
      </c>
      <c r="D172" s="16">
        <f>(D167+D168)*0.00052</f>
        <v>0</v>
      </c>
    </row>
    <row r="173" spans="1:4" ht="16.5" hidden="1" x14ac:dyDescent="0.25">
      <c r="A173" s="3"/>
      <c r="B173" s="20" t="s">
        <v>16</v>
      </c>
      <c r="C173" s="4" t="s">
        <v>14</v>
      </c>
      <c r="D173" s="16">
        <f>D172</f>
        <v>0</v>
      </c>
    </row>
    <row r="174" spans="1:4" ht="16.5" hidden="1" x14ac:dyDescent="0.25">
      <c r="A174" s="3"/>
      <c r="B174" s="20" t="s">
        <v>17</v>
      </c>
      <c r="C174" s="4" t="s">
        <v>6</v>
      </c>
      <c r="D174" s="17">
        <f>(D167+D168)/5</f>
        <v>0</v>
      </c>
    </row>
    <row r="175" spans="1:4" ht="16.5" hidden="1" x14ac:dyDescent="0.25">
      <c r="A175" s="63" t="s">
        <v>87</v>
      </c>
      <c r="B175" s="63"/>
      <c r="C175" s="63"/>
      <c r="D175" s="63"/>
    </row>
    <row r="176" spans="1:4" ht="16.5" hidden="1" x14ac:dyDescent="0.25">
      <c r="A176" s="3"/>
      <c r="B176" s="5" t="s">
        <v>73</v>
      </c>
      <c r="C176" s="3" t="s">
        <v>6</v>
      </c>
      <c r="D176" s="6">
        <v>0</v>
      </c>
    </row>
    <row r="177" spans="1:4" ht="33" hidden="1" x14ac:dyDescent="0.25">
      <c r="A177" s="3"/>
      <c r="B177" s="5" t="s">
        <v>91</v>
      </c>
      <c r="C177" s="3" t="s">
        <v>6</v>
      </c>
      <c r="D177" s="6">
        <v>0</v>
      </c>
    </row>
    <row r="178" spans="1:4" ht="16.5" hidden="1" x14ac:dyDescent="0.25">
      <c r="A178" s="3"/>
      <c r="B178" s="5" t="s">
        <v>74</v>
      </c>
      <c r="C178" s="3" t="s">
        <v>6</v>
      </c>
      <c r="D178" s="6">
        <v>0</v>
      </c>
    </row>
    <row r="179" spans="1:4" ht="16.5" hidden="1" x14ac:dyDescent="0.25">
      <c r="A179" s="3"/>
      <c r="B179" s="5" t="s">
        <v>75</v>
      </c>
      <c r="C179" s="3" t="s">
        <v>6</v>
      </c>
      <c r="D179" s="6">
        <v>0</v>
      </c>
    </row>
    <row r="180" spans="1:4" ht="16.5" hidden="1" x14ac:dyDescent="0.25">
      <c r="A180" s="3"/>
      <c r="B180" s="5" t="s">
        <v>36</v>
      </c>
      <c r="C180" s="3" t="s">
        <v>6</v>
      </c>
      <c r="D180" s="6">
        <v>0</v>
      </c>
    </row>
    <row r="181" spans="1:4" ht="16.5" hidden="1" x14ac:dyDescent="0.25">
      <c r="A181" s="3"/>
      <c r="B181" s="7" t="s">
        <v>37</v>
      </c>
      <c r="C181" s="9" t="s">
        <v>6</v>
      </c>
      <c r="D181" s="33">
        <v>0</v>
      </c>
    </row>
    <row r="182" spans="1:4" ht="16.5" hidden="1" x14ac:dyDescent="0.25">
      <c r="A182" s="3"/>
      <c r="B182" s="34" t="s">
        <v>92</v>
      </c>
      <c r="C182" s="35" t="s">
        <v>6</v>
      </c>
      <c r="D182" s="6">
        <v>0</v>
      </c>
    </row>
    <row r="183" spans="1:4" ht="16.5" hidden="1" x14ac:dyDescent="0.25">
      <c r="A183" s="3"/>
      <c r="B183" s="34" t="s">
        <v>93</v>
      </c>
      <c r="C183" s="35" t="s">
        <v>6</v>
      </c>
      <c r="D183" s="36">
        <f>D182</f>
        <v>0</v>
      </c>
    </row>
    <row r="184" spans="1:4" ht="16.5" hidden="1" x14ac:dyDescent="0.25">
      <c r="A184" s="3"/>
      <c r="B184" s="34" t="s">
        <v>94</v>
      </c>
      <c r="C184" s="35" t="s">
        <v>24</v>
      </c>
      <c r="D184" s="37">
        <f>(D178*0.04)*0.248</f>
        <v>0</v>
      </c>
    </row>
    <row r="185" spans="1:4" ht="16.5" hidden="1" x14ac:dyDescent="0.25">
      <c r="A185" s="3"/>
      <c r="B185" s="34" t="s">
        <v>95</v>
      </c>
      <c r="C185" s="35" t="s">
        <v>24</v>
      </c>
      <c r="D185" s="35">
        <f>0.02*D182</f>
        <v>0</v>
      </c>
    </row>
    <row r="186" spans="1:4" ht="16.5" hidden="1" x14ac:dyDescent="0.25">
      <c r="A186" s="63" t="s">
        <v>100</v>
      </c>
      <c r="B186" s="63"/>
      <c r="C186" s="63"/>
      <c r="D186" s="63"/>
    </row>
    <row r="187" spans="1:4" ht="47.25" hidden="1" customHeight="1" x14ac:dyDescent="0.25">
      <c r="A187" s="3"/>
      <c r="B187" s="22" t="s">
        <v>76</v>
      </c>
      <c r="C187" s="3" t="s">
        <v>6</v>
      </c>
      <c r="D187" s="6">
        <v>0</v>
      </c>
    </row>
    <row r="188" spans="1:4" ht="63" hidden="1" x14ac:dyDescent="0.25">
      <c r="A188" s="3"/>
      <c r="B188" s="22" t="s">
        <v>77</v>
      </c>
      <c r="C188" s="3" t="s">
        <v>6</v>
      </c>
      <c r="D188" s="6">
        <v>0</v>
      </c>
    </row>
    <row r="189" spans="1:4" ht="63" hidden="1" x14ac:dyDescent="0.25">
      <c r="A189" s="3"/>
      <c r="B189" s="5" t="s">
        <v>78</v>
      </c>
      <c r="C189" s="3" t="s">
        <v>6</v>
      </c>
      <c r="D189" s="6">
        <v>0</v>
      </c>
    </row>
    <row r="190" spans="1:4" ht="63" hidden="1" x14ac:dyDescent="0.25">
      <c r="A190" s="3"/>
      <c r="B190" s="5" t="s">
        <v>79</v>
      </c>
      <c r="C190" s="3" t="s">
        <v>6</v>
      </c>
      <c r="D190" s="6">
        <v>0</v>
      </c>
    </row>
    <row r="191" spans="1:4" ht="63" hidden="1" x14ac:dyDescent="0.25">
      <c r="A191" s="3"/>
      <c r="B191" s="5" t="s">
        <v>80</v>
      </c>
      <c r="C191" s="3" t="s">
        <v>6</v>
      </c>
      <c r="D191" s="6">
        <v>0</v>
      </c>
    </row>
    <row r="192" spans="1:4" ht="63" hidden="1" x14ac:dyDescent="0.25">
      <c r="A192" s="3"/>
      <c r="B192" s="5" t="s">
        <v>81</v>
      </c>
      <c r="C192" s="3" t="s">
        <v>6</v>
      </c>
      <c r="D192" s="6">
        <v>0</v>
      </c>
    </row>
    <row r="193" spans="1:4" ht="33" hidden="1" x14ac:dyDescent="0.25">
      <c r="A193" s="3"/>
      <c r="B193" s="5" t="s">
        <v>82</v>
      </c>
      <c r="C193" s="3" t="s">
        <v>35</v>
      </c>
      <c r="D193" s="6">
        <v>0</v>
      </c>
    </row>
    <row r="194" spans="1:4" ht="33" hidden="1" x14ac:dyDescent="0.25">
      <c r="A194" s="3"/>
      <c r="B194" s="5" t="s">
        <v>33</v>
      </c>
      <c r="C194" s="3" t="s">
        <v>6</v>
      </c>
      <c r="D194" s="6">
        <v>0</v>
      </c>
    </row>
    <row r="195" spans="1:4" ht="33" hidden="1" x14ac:dyDescent="0.25">
      <c r="A195" s="3"/>
      <c r="B195" s="7" t="s">
        <v>34</v>
      </c>
      <c r="C195" s="3" t="s">
        <v>6</v>
      </c>
      <c r="D195" s="6">
        <v>0</v>
      </c>
    </row>
    <row r="196" spans="1:4" ht="16.5" hidden="1" x14ac:dyDescent="0.25">
      <c r="A196" s="3"/>
      <c r="B196" s="19" t="s">
        <v>7</v>
      </c>
      <c r="C196" s="3" t="s">
        <v>6</v>
      </c>
      <c r="D196" s="12">
        <f>D187+D188+(D189*2)+(D190*2)+(D191*3)+D192</f>
        <v>0</v>
      </c>
    </row>
    <row r="197" spans="1:4" ht="16.5" hidden="1" x14ac:dyDescent="0.25">
      <c r="A197" s="3"/>
      <c r="B197" s="20" t="s">
        <v>8</v>
      </c>
      <c r="C197" s="3" t="s">
        <v>6</v>
      </c>
      <c r="D197" s="13">
        <f>D187+D188+D192</f>
        <v>0</v>
      </c>
    </row>
    <row r="198" spans="1:4" ht="16.5" hidden="1" x14ac:dyDescent="0.25">
      <c r="A198" s="3"/>
      <c r="B198" s="21" t="s">
        <v>9</v>
      </c>
      <c r="C198" s="3" t="s">
        <v>6</v>
      </c>
      <c r="D198" s="13">
        <f>D191+D190+D189</f>
        <v>0</v>
      </c>
    </row>
    <row r="199" spans="1:4" ht="16.5" hidden="1" x14ac:dyDescent="0.25">
      <c r="A199" s="3"/>
      <c r="B199" s="20" t="s">
        <v>10</v>
      </c>
      <c r="C199" s="9" t="s">
        <v>6</v>
      </c>
      <c r="D199" s="14">
        <f>(D198+D197)/2</f>
        <v>0</v>
      </c>
    </row>
    <row r="200" spans="1:4" ht="16.5" hidden="1" x14ac:dyDescent="0.25">
      <c r="A200" s="3"/>
      <c r="B200" s="20" t="s">
        <v>11</v>
      </c>
      <c r="C200" s="4" t="s">
        <v>114</v>
      </c>
      <c r="D200" s="17">
        <f>(D199*1)/10</f>
        <v>0</v>
      </c>
    </row>
    <row r="201" spans="1:4" ht="16.5" hidden="1" x14ac:dyDescent="0.25">
      <c r="A201" s="3"/>
      <c r="B201" s="20" t="s">
        <v>12</v>
      </c>
      <c r="C201" s="4" t="s">
        <v>13</v>
      </c>
      <c r="D201" s="15">
        <f>((D197+D198)*0.5)/100</f>
        <v>0</v>
      </c>
    </row>
    <row r="202" spans="1:4" ht="16.5" hidden="1" x14ac:dyDescent="0.25">
      <c r="A202" s="3"/>
      <c r="B202" s="20" t="s">
        <v>15</v>
      </c>
      <c r="C202" s="4" t="s">
        <v>14</v>
      </c>
      <c r="D202" s="16">
        <f>(D197+D198)*0.00052</f>
        <v>0</v>
      </c>
    </row>
    <row r="203" spans="1:4" ht="16.5" hidden="1" x14ac:dyDescent="0.25">
      <c r="A203" s="3"/>
      <c r="B203" s="20" t="s">
        <v>16</v>
      </c>
      <c r="C203" s="4" t="s">
        <v>14</v>
      </c>
      <c r="D203" s="16">
        <f>D202</f>
        <v>0</v>
      </c>
    </row>
    <row r="204" spans="1:4" ht="16.5" hidden="1" x14ac:dyDescent="0.25">
      <c r="A204" s="3"/>
      <c r="B204" s="20" t="s">
        <v>17</v>
      </c>
      <c r="C204" s="4" t="s">
        <v>6</v>
      </c>
      <c r="D204" s="17">
        <f>(D197+D198)/5</f>
        <v>0</v>
      </c>
    </row>
    <row r="205" spans="1:4" ht="16.5" x14ac:dyDescent="0.25">
      <c r="A205" s="61" t="s">
        <v>18</v>
      </c>
      <c r="B205" s="62"/>
      <c r="C205" s="62"/>
      <c r="D205" s="62"/>
    </row>
    <row r="206" spans="1:4" ht="21" customHeight="1" x14ac:dyDescent="0.25">
      <c r="A206" s="3">
        <v>28</v>
      </c>
      <c r="B206" s="31" t="s">
        <v>19</v>
      </c>
      <c r="C206" s="4" t="s">
        <v>6</v>
      </c>
      <c r="D206" s="17">
        <v>12</v>
      </c>
    </row>
    <row r="207" spans="1:4" ht="33" x14ac:dyDescent="0.25">
      <c r="A207" s="3">
        <v>29</v>
      </c>
      <c r="B207" s="32" t="s">
        <v>88</v>
      </c>
      <c r="C207" s="4" t="s">
        <v>6</v>
      </c>
      <c r="D207" s="17">
        <f>D206</f>
        <v>12</v>
      </c>
    </row>
    <row r="208" spans="1:4" ht="16.5" x14ac:dyDescent="0.25">
      <c r="A208" s="3">
        <v>30</v>
      </c>
      <c r="B208" s="32" t="s">
        <v>120</v>
      </c>
      <c r="C208" s="4" t="s">
        <v>6</v>
      </c>
      <c r="D208" s="17">
        <v>1</v>
      </c>
    </row>
    <row r="209" spans="1:4" ht="16.5" x14ac:dyDescent="0.25">
      <c r="A209" s="66" t="s">
        <v>20</v>
      </c>
      <c r="B209" s="67"/>
      <c r="C209" s="67"/>
      <c r="D209" s="67"/>
    </row>
    <row r="210" spans="1:4" ht="16.5" x14ac:dyDescent="0.25">
      <c r="A210" s="66" t="s">
        <v>21</v>
      </c>
      <c r="B210" s="68"/>
      <c r="C210" s="68"/>
      <c r="D210" s="68"/>
    </row>
    <row r="211" spans="1:4" ht="16.5" customHeight="1" x14ac:dyDescent="0.25">
      <c r="A211" s="3">
        <v>1</v>
      </c>
      <c r="B211" s="27" t="s">
        <v>45</v>
      </c>
      <c r="C211" s="4" t="s">
        <v>6</v>
      </c>
      <c r="D211" s="10">
        <v>50</v>
      </c>
    </row>
    <row r="212" spans="1:4" ht="15.75" customHeight="1" x14ac:dyDescent="0.25">
      <c r="A212" s="3">
        <v>2</v>
      </c>
      <c r="B212" s="27" t="s">
        <v>46</v>
      </c>
      <c r="C212" s="4" t="s">
        <v>22</v>
      </c>
      <c r="D212" s="10">
        <v>1.6</v>
      </c>
    </row>
    <row r="213" spans="1:4" ht="16.5" x14ac:dyDescent="0.25">
      <c r="A213" s="66" t="s">
        <v>38</v>
      </c>
      <c r="B213" s="68"/>
      <c r="C213" s="68"/>
      <c r="D213" s="68"/>
    </row>
    <row r="214" spans="1:4" ht="19.5" hidden="1" customHeight="1" x14ac:dyDescent="0.25">
      <c r="A214" s="3">
        <v>3</v>
      </c>
      <c r="B214" s="27" t="s">
        <v>45</v>
      </c>
      <c r="C214" s="4" t="s">
        <v>6</v>
      </c>
      <c r="D214" s="15">
        <f>(D46+D76+D106+D136+D166+D196)-D211</f>
        <v>0</v>
      </c>
    </row>
    <row r="215" spans="1:4" ht="19.5" hidden="1" customHeight="1" x14ac:dyDescent="0.25">
      <c r="A215" s="3">
        <v>4</v>
      </c>
      <c r="B215" s="27" t="s">
        <v>46</v>
      </c>
      <c r="C215" s="4" t="s">
        <v>22</v>
      </c>
      <c r="D215" s="45">
        <f>((D43+D73+D103+D133+D163+D193)-D212)*1.045</f>
        <v>-7.2105000000000169E-2</v>
      </c>
    </row>
    <row r="216" spans="1:4" ht="19.5" customHeight="1" x14ac:dyDescent="0.25">
      <c r="A216" s="3">
        <v>3</v>
      </c>
      <c r="B216" s="27" t="s">
        <v>47</v>
      </c>
      <c r="C216" s="4" t="s">
        <v>22</v>
      </c>
      <c r="D216" s="15">
        <v>0.433</v>
      </c>
    </row>
    <row r="217" spans="1:4" ht="19.5" customHeight="1" x14ac:dyDescent="0.25">
      <c r="A217" s="3">
        <v>4</v>
      </c>
      <c r="B217" s="27" t="s">
        <v>89</v>
      </c>
      <c r="C217" s="4" t="s">
        <v>22</v>
      </c>
      <c r="D217" s="15">
        <f>((D45+D75+D105+D135+D165+D195)*17)/1000</f>
        <v>3.4000000000000002E-2</v>
      </c>
    </row>
    <row r="218" spans="1:4" ht="48.75" customHeight="1" x14ac:dyDescent="0.25">
      <c r="A218" s="3">
        <v>5</v>
      </c>
      <c r="B218" s="27" t="s">
        <v>48</v>
      </c>
      <c r="C218" s="4" t="s">
        <v>23</v>
      </c>
      <c r="D218" s="15">
        <f>((D36*2)+(D37*2)+(D38*2)+(D39*2)+(D40*2)+(D67*2)+(D68*2)+(D69*2)+(D70*2)+(D71*2)+(D97*2)+(D98*2)+(D99*2)+(D100*2)+(D101*2)+(D127*2)+(D128*2)+(D129*2)+(D130*2)+(D131*2)+(D157*2)+(D158*2)+(D159*2)+(D160*2)+(D161*2)+(D187*2)+(D188*2)+(D189*2)+(D190*2)+(D191*2))+(D223/2)</f>
        <v>126</v>
      </c>
    </row>
    <row r="219" spans="1:4" ht="30.75" customHeight="1" x14ac:dyDescent="0.25">
      <c r="A219" s="3">
        <v>6</v>
      </c>
      <c r="B219" s="27" t="s">
        <v>49</v>
      </c>
      <c r="C219" s="4" t="s">
        <v>6</v>
      </c>
      <c r="D219" s="15">
        <f>((D36*2)+(D67*2)+(D97*2)+(D127*2)+(D157*2)+(D187*2))+(D223/2)</f>
        <v>92</v>
      </c>
    </row>
    <row r="220" spans="1:4" ht="33" customHeight="1" x14ac:dyDescent="0.25">
      <c r="A220" s="3">
        <v>7</v>
      </c>
      <c r="B220" s="27" t="s">
        <v>50</v>
      </c>
      <c r="C220" s="4" t="s">
        <v>6</v>
      </c>
      <c r="D220" s="15">
        <f>(D37*2)+(D38*2)+(D39*2)+(D40*2)+(D68*2)+(D69*2)+(D70*2)+(D71*2)+(D98*2)+(D99*2)+(D100*2)+(D101*2)+(D128*2)+(D129*2)+(D130*2)+(D131*2)+(D158*2)+(D159*2)+(D160*2)+(D161*2)+(D188*2)+(D189*2)+(D190*2)+(D191*2)</f>
        <v>34</v>
      </c>
    </row>
    <row r="221" spans="1:4" ht="48.75" customHeight="1" x14ac:dyDescent="0.25">
      <c r="A221" s="3">
        <v>8</v>
      </c>
      <c r="B221" s="27" t="s">
        <v>51</v>
      </c>
      <c r="C221" s="4" t="s">
        <v>6</v>
      </c>
      <c r="D221" s="15">
        <f>D37+(D38*2)+D39+(D40*2)+D68+(D69*2)+D70+(D71*2)+D98+(D99*2)+D100+(D101*2)+D128+(D129*2)+D130+(D131*2)+D158+(D159*2)+D160+(D161*2)+D188+(D189*2)+D190+(D191*2)</f>
        <v>24</v>
      </c>
    </row>
    <row r="222" spans="1:4" ht="65.25" customHeight="1" x14ac:dyDescent="0.25">
      <c r="A222" s="3">
        <v>9</v>
      </c>
      <c r="B222" s="27" t="s">
        <v>52</v>
      </c>
      <c r="C222" s="4" t="s">
        <v>6</v>
      </c>
      <c r="D222" s="15">
        <f>D36+D67+D97+D127+D157+D187</f>
        <v>28</v>
      </c>
    </row>
    <row r="223" spans="1:4" ht="33.75" customHeight="1" x14ac:dyDescent="0.25">
      <c r="A223" s="3">
        <v>10</v>
      </c>
      <c r="B223" s="27" t="s">
        <v>53</v>
      </c>
      <c r="C223" s="4" t="s">
        <v>6</v>
      </c>
      <c r="D223" s="15">
        <f>(D44+D45+D74+D75+D104+D105+D134+D135+D164+D165+D194+D195)*2</f>
        <v>72</v>
      </c>
    </row>
    <row r="224" spans="1:4" ht="33.75" customHeight="1" x14ac:dyDescent="0.25">
      <c r="A224" s="3">
        <v>11</v>
      </c>
      <c r="B224" s="27" t="s">
        <v>54</v>
      </c>
      <c r="C224" s="4" t="s">
        <v>6</v>
      </c>
      <c r="D224" s="15">
        <f>D221</f>
        <v>24</v>
      </c>
    </row>
    <row r="225" spans="1:4" ht="31.5" customHeight="1" x14ac:dyDescent="0.25">
      <c r="A225" s="3">
        <v>12</v>
      </c>
      <c r="B225" s="27" t="s">
        <v>55</v>
      </c>
      <c r="C225" s="4" t="s">
        <v>6</v>
      </c>
      <c r="D225" s="15">
        <f>D223</f>
        <v>72</v>
      </c>
    </row>
    <row r="226" spans="1:4" ht="49.5" customHeight="1" x14ac:dyDescent="0.25">
      <c r="A226" s="3">
        <v>13</v>
      </c>
      <c r="B226" s="27" t="s">
        <v>56</v>
      </c>
      <c r="C226" s="4" t="s">
        <v>6</v>
      </c>
      <c r="D226" s="15">
        <f>((D44+D74+D104+D134+D164+D194)*2)+((D45+D75+D105+D135+D165+D195)*4)</f>
        <v>76</v>
      </c>
    </row>
    <row r="227" spans="1:4" ht="65.25" customHeight="1" x14ac:dyDescent="0.25">
      <c r="A227" s="3">
        <v>14</v>
      </c>
      <c r="B227" s="27" t="s">
        <v>57</v>
      </c>
      <c r="C227" s="4" t="s">
        <v>6</v>
      </c>
      <c r="D227" s="15">
        <f>((D44+D74+D104+D134+D164+D194)*2)+((D45+D75+D105+D135+D165+D195)*4)</f>
        <v>76</v>
      </c>
    </row>
    <row r="228" spans="1:4" ht="18" customHeight="1" x14ac:dyDescent="0.25">
      <c r="A228" s="3">
        <v>15</v>
      </c>
      <c r="B228" s="27" t="s">
        <v>58</v>
      </c>
      <c r="C228" s="4" t="s">
        <v>6</v>
      </c>
      <c r="D228" s="15">
        <f>D212+D215/0.04</f>
        <v>-0.20262500000000405</v>
      </c>
    </row>
    <row r="229" spans="1:4" ht="64.5" customHeight="1" x14ac:dyDescent="0.25">
      <c r="A229" s="3">
        <v>16</v>
      </c>
      <c r="B229" s="27" t="s">
        <v>59</v>
      </c>
      <c r="C229" s="4" t="s">
        <v>6</v>
      </c>
      <c r="D229" s="15">
        <f>D47+D48+D77+D78+D107+D108+D137+D138+D167+D168+D197+D198</f>
        <v>41</v>
      </c>
    </row>
    <row r="230" spans="1:4" ht="48" customHeight="1" x14ac:dyDescent="0.25">
      <c r="A230" s="3">
        <v>17</v>
      </c>
      <c r="B230" s="27" t="s">
        <v>60</v>
      </c>
      <c r="C230" s="4" t="s">
        <v>6</v>
      </c>
      <c r="D230" s="15">
        <f>D229</f>
        <v>41</v>
      </c>
    </row>
    <row r="231" spans="1:4" ht="15.75" customHeight="1" x14ac:dyDescent="0.25">
      <c r="A231" s="3">
        <v>18</v>
      </c>
      <c r="B231" s="27" t="s">
        <v>90</v>
      </c>
      <c r="C231" s="4" t="s">
        <v>6</v>
      </c>
      <c r="D231" s="17">
        <f>D230/2</f>
        <v>20.5</v>
      </c>
    </row>
    <row r="232" spans="1:4" ht="47.25" customHeight="1" x14ac:dyDescent="0.25">
      <c r="A232" s="3">
        <v>19</v>
      </c>
      <c r="B232" s="27" t="s">
        <v>71</v>
      </c>
      <c r="C232" s="4" t="s">
        <v>6</v>
      </c>
      <c r="D232" s="10">
        <v>16</v>
      </c>
    </row>
    <row r="233" spans="1:4" ht="33.75" customHeight="1" x14ac:dyDescent="0.25">
      <c r="A233" s="3">
        <v>20</v>
      </c>
      <c r="B233" s="27" t="s">
        <v>72</v>
      </c>
      <c r="C233" s="4" t="s">
        <v>6</v>
      </c>
      <c r="D233" s="10">
        <v>12</v>
      </c>
    </row>
    <row r="234" spans="1:4" ht="29.25" customHeight="1" x14ac:dyDescent="0.25">
      <c r="A234" s="3">
        <v>21</v>
      </c>
      <c r="B234" s="27" t="s">
        <v>68</v>
      </c>
      <c r="C234" s="4" t="s">
        <v>6</v>
      </c>
      <c r="D234" s="23" t="s">
        <v>124</v>
      </c>
    </row>
    <row r="235" spans="1:4" ht="34.5" customHeight="1" x14ac:dyDescent="0.25">
      <c r="A235" s="3">
        <v>22</v>
      </c>
      <c r="B235" s="27" t="s">
        <v>69</v>
      </c>
      <c r="C235" s="4" t="s">
        <v>6</v>
      </c>
      <c r="D235" s="10">
        <v>1</v>
      </c>
    </row>
    <row r="236" spans="1:4" ht="33.75" customHeight="1" x14ac:dyDescent="0.25">
      <c r="A236" s="3">
        <v>23</v>
      </c>
      <c r="B236" s="27" t="s">
        <v>70</v>
      </c>
      <c r="C236" s="4" t="s">
        <v>6</v>
      </c>
      <c r="D236" s="24">
        <f>(D37+D39+D68+D70+D98+D128+D130+D158+D188+D190)*4</f>
        <v>40</v>
      </c>
    </row>
    <row r="237" spans="1:4" ht="16.5" x14ac:dyDescent="0.25">
      <c r="A237" s="3">
        <v>24</v>
      </c>
      <c r="B237" s="8" t="s">
        <v>67</v>
      </c>
      <c r="C237" s="4" t="s">
        <v>6</v>
      </c>
      <c r="D237" s="15">
        <f>(D38+D39+D70+D99+D100+D130+D129+D159+D189+D190+D160+D69)+(D40+D71+D101+D131+D161+D191)*2</f>
        <v>14</v>
      </c>
    </row>
    <row r="238" spans="1:4" ht="15" customHeight="1" x14ac:dyDescent="0.25">
      <c r="A238" s="3">
        <v>25</v>
      </c>
      <c r="B238" s="27" t="s">
        <v>64</v>
      </c>
      <c r="C238" s="4" t="s">
        <v>24</v>
      </c>
      <c r="D238" s="16">
        <v>9.9500000000000005E-2</v>
      </c>
    </row>
    <row r="239" spans="1:4" ht="15" customHeight="1" x14ac:dyDescent="0.25">
      <c r="A239" s="3">
        <v>26</v>
      </c>
      <c r="B239" s="27" t="s">
        <v>65</v>
      </c>
      <c r="C239" s="4" t="s">
        <v>24</v>
      </c>
      <c r="D239" s="16">
        <v>2.8000000000000001E-2</v>
      </c>
    </row>
    <row r="240" spans="1:4" ht="15.75" customHeight="1" x14ac:dyDescent="0.25">
      <c r="A240" s="3">
        <v>27</v>
      </c>
      <c r="B240" s="27" t="s">
        <v>66</v>
      </c>
      <c r="C240" s="4" t="s">
        <v>24</v>
      </c>
      <c r="D240" s="18">
        <f>(D144+D114+D84+D54+D174+D204)*0.001</f>
        <v>8.199999999999999E-3</v>
      </c>
    </row>
    <row r="241" spans="1:4" ht="16.5" x14ac:dyDescent="0.25">
      <c r="A241" s="3">
        <v>28</v>
      </c>
      <c r="B241" s="28" t="s">
        <v>25</v>
      </c>
      <c r="C241" s="4" t="s">
        <v>24</v>
      </c>
      <c r="D241" s="26">
        <f>(D211+D214)*0.32</f>
        <v>16</v>
      </c>
    </row>
    <row r="242" spans="1:4" ht="32.25" customHeight="1" x14ac:dyDescent="0.25">
      <c r="A242" s="3">
        <v>29</v>
      </c>
      <c r="B242" s="27" t="s">
        <v>61</v>
      </c>
      <c r="C242" s="24" t="s">
        <v>63</v>
      </c>
      <c r="D242" s="10">
        <v>3</v>
      </c>
    </row>
    <row r="243" spans="1:4" ht="16.5" x14ac:dyDescent="0.25">
      <c r="A243" s="3">
        <v>30</v>
      </c>
      <c r="B243" s="27" t="s">
        <v>62</v>
      </c>
      <c r="C243" s="24" t="s">
        <v>63</v>
      </c>
      <c r="D243" s="10">
        <v>3</v>
      </c>
    </row>
    <row r="244" spans="1:4" ht="16.5" x14ac:dyDescent="0.25">
      <c r="A244" s="66" t="s">
        <v>26</v>
      </c>
      <c r="B244" s="68"/>
      <c r="C244" s="68"/>
      <c r="D244" s="68"/>
    </row>
    <row r="245" spans="1:4" ht="17.25" customHeight="1" x14ac:dyDescent="0.25">
      <c r="A245" s="3">
        <v>31</v>
      </c>
      <c r="B245" s="11" t="s">
        <v>122</v>
      </c>
      <c r="C245" s="4" t="s">
        <v>22</v>
      </c>
      <c r="D245" s="10">
        <v>3</v>
      </c>
    </row>
    <row r="246" spans="1:4" ht="18" hidden="1" customHeight="1" x14ac:dyDescent="0.25">
      <c r="A246" s="3">
        <v>34</v>
      </c>
      <c r="B246" s="11" t="s">
        <v>27</v>
      </c>
      <c r="C246" s="4" t="s">
        <v>22</v>
      </c>
      <c r="D246" s="10">
        <v>130</v>
      </c>
    </row>
    <row r="247" spans="1:4" ht="16.5" x14ac:dyDescent="0.25">
      <c r="A247" s="66" t="s">
        <v>28</v>
      </c>
      <c r="B247" s="68"/>
      <c r="C247" s="68"/>
      <c r="D247" s="68"/>
    </row>
    <row r="248" spans="1:4" ht="24" customHeight="1" x14ac:dyDescent="0.25">
      <c r="A248" s="3">
        <v>32</v>
      </c>
      <c r="B248" s="8" t="s">
        <v>29</v>
      </c>
      <c r="C248" s="4" t="s">
        <v>24</v>
      </c>
      <c r="D248" s="29">
        <f>(D212+D215)*0.779</f>
        <v>1.190230205</v>
      </c>
    </row>
    <row r="249" spans="1:4" ht="16.5" x14ac:dyDescent="0.25">
      <c r="A249" s="3">
        <v>33</v>
      </c>
      <c r="B249" s="8" t="s">
        <v>30</v>
      </c>
      <c r="C249" s="4" t="s">
        <v>24</v>
      </c>
      <c r="D249" s="30">
        <f>(D211+D214)*0.8</f>
        <v>40</v>
      </c>
    </row>
    <row r="250" spans="1:4" s="25" customFormat="1" ht="33" customHeight="1" x14ac:dyDescent="0.25">
      <c r="A250" s="64" t="s">
        <v>39</v>
      </c>
      <c r="B250" s="65"/>
      <c r="C250" s="65"/>
      <c r="D250" s="65"/>
    </row>
    <row r="251" spans="1:4" s="25" customFormat="1" ht="33" customHeight="1" x14ac:dyDescent="0.25">
      <c r="A251" s="64" t="s">
        <v>40</v>
      </c>
      <c r="B251" s="65"/>
      <c r="C251" s="65"/>
      <c r="D251" s="65"/>
    </row>
    <row r="252" spans="1:4" s="25" customFormat="1" ht="33" customHeight="1" x14ac:dyDescent="0.25">
      <c r="A252" s="64" t="s">
        <v>41</v>
      </c>
      <c r="B252" s="65"/>
      <c r="C252" s="65"/>
      <c r="D252" s="65"/>
    </row>
    <row r="253" spans="1:4" s="25" customFormat="1" ht="33" customHeight="1" x14ac:dyDescent="0.25">
      <c r="A253" s="64" t="s">
        <v>42</v>
      </c>
      <c r="B253" s="65"/>
      <c r="C253" s="65"/>
      <c r="D253" s="65"/>
    </row>
    <row r="254" spans="1:4" s="25" customFormat="1" ht="33" customHeight="1" x14ac:dyDescent="0.25">
      <c r="A254" s="64" t="s">
        <v>43</v>
      </c>
      <c r="B254" s="65"/>
      <c r="C254" s="65"/>
      <c r="D254" s="65"/>
    </row>
    <row r="255" spans="1:4" s="25" customFormat="1" ht="16.5" customHeight="1" x14ac:dyDescent="0.25">
      <c r="A255" s="64" t="s">
        <v>44</v>
      </c>
      <c r="B255" s="65"/>
      <c r="C255" s="65"/>
      <c r="D255" s="65"/>
    </row>
    <row r="256" spans="1:4" ht="16.5" x14ac:dyDescent="0.25">
      <c r="A256" s="1"/>
      <c r="B256" s="1"/>
      <c r="C256" s="1"/>
      <c r="D256" s="1"/>
    </row>
    <row r="257" spans="1:4" ht="16.5" x14ac:dyDescent="0.25">
      <c r="A257" s="52" t="s">
        <v>31</v>
      </c>
      <c r="B257" s="52"/>
      <c r="C257" s="51" t="s">
        <v>102</v>
      </c>
      <c r="D257" s="51"/>
    </row>
    <row r="258" spans="1:4" ht="16.5" x14ac:dyDescent="0.25">
      <c r="A258" s="2"/>
      <c r="B258" s="2"/>
      <c r="C258" s="2"/>
      <c r="D258" s="1"/>
    </row>
    <row r="259" spans="1:4" ht="16.5" x14ac:dyDescent="0.25">
      <c r="A259" s="52" t="s">
        <v>32</v>
      </c>
      <c r="B259" s="52"/>
      <c r="C259" s="51" t="s">
        <v>103</v>
      </c>
      <c r="D259" s="51"/>
    </row>
    <row r="260" spans="1:4" ht="16.5" x14ac:dyDescent="0.25">
      <c r="A260" s="2"/>
      <c r="B260" s="2"/>
      <c r="C260" s="2"/>
      <c r="D260" s="1"/>
    </row>
    <row r="261" spans="1:4" ht="16.5" x14ac:dyDescent="0.25">
      <c r="A261" s="52" t="s">
        <v>101</v>
      </c>
      <c r="B261" s="52"/>
      <c r="C261" s="52" t="s">
        <v>104</v>
      </c>
      <c r="D261" s="52"/>
    </row>
    <row r="262" spans="1:4" ht="16.5" x14ac:dyDescent="0.25">
      <c r="A262" s="1"/>
      <c r="B262" s="1"/>
      <c r="C262" s="1"/>
      <c r="D262" s="1"/>
    </row>
    <row r="263" spans="1:4" ht="16.5" x14ac:dyDescent="0.25">
      <c r="A263" s="1"/>
      <c r="B263" s="1"/>
      <c r="C263" s="1"/>
      <c r="D263" s="1"/>
    </row>
    <row r="264" spans="1:4" ht="16.5" x14ac:dyDescent="0.25">
      <c r="A264" s="1"/>
      <c r="B264" s="1"/>
      <c r="C264" s="1"/>
      <c r="D264" s="1"/>
    </row>
    <row r="265" spans="1:4" ht="16.5" x14ac:dyDescent="0.25">
      <c r="A265" s="1"/>
      <c r="B265" s="1"/>
      <c r="C265" s="1"/>
      <c r="D265" s="1"/>
    </row>
    <row r="266" spans="1:4" ht="16.5" x14ac:dyDescent="0.25">
      <c r="A266" s="1"/>
      <c r="B266" s="1"/>
      <c r="C266" s="1"/>
      <c r="D266" s="1"/>
    </row>
    <row r="267" spans="1:4" ht="16.5" x14ac:dyDescent="0.25">
      <c r="A267" s="1"/>
      <c r="B267" s="1"/>
      <c r="C267" s="1"/>
      <c r="D267" s="1"/>
    </row>
    <row r="268" spans="1:4" ht="16.5" x14ac:dyDescent="0.25">
      <c r="A268" s="1"/>
      <c r="B268" s="1"/>
      <c r="C268" s="1"/>
      <c r="D268" s="1"/>
    </row>
    <row r="269" spans="1:4" ht="16.5" x14ac:dyDescent="0.25">
      <c r="A269" s="1"/>
      <c r="B269" s="1"/>
      <c r="C269" s="1"/>
      <c r="D269" s="1"/>
    </row>
    <row r="270" spans="1:4" ht="16.5" x14ac:dyDescent="0.25">
      <c r="A270" s="1"/>
      <c r="B270" s="1"/>
      <c r="C270" s="1"/>
      <c r="D270" s="1"/>
    </row>
    <row r="271" spans="1:4" ht="16.5" x14ac:dyDescent="0.25">
      <c r="A271" s="1"/>
      <c r="B271" s="1"/>
      <c r="C271" s="1"/>
      <c r="D271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9">
    <mergeCell ref="A55:D55"/>
    <mergeCell ref="A24:D24"/>
    <mergeCell ref="A145:D145"/>
    <mergeCell ref="A175:D175"/>
    <mergeCell ref="A261:B261"/>
    <mergeCell ref="C257:D257"/>
    <mergeCell ref="A209:D209"/>
    <mergeCell ref="A210:D210"/>
    <mergeCell ref="A213:D213"/>
    <mergeCell ref="A253:D253"/>
    <mergeCell ref="A254:D254"/>
    <mergeCell ref="A255:D255"/>
    <mergeCell ref="A257:B257"/>
    <mergeCell ref="A259:B259"/>
    <mergeCell ref="A244:D244"/>
    <mergeCell ref="A247:D247"/>
    <mergeCell ref="A250:D250"/>
    <mergeCell ref="A251:D251"/>
    <mergeCell ref="A252:D252"/>
    <mergeCell ref="A66:D66"/>
    <mergeCell ref="A96:D96"/>
    <mergeCell ref="A126:D126"/>
    <mergeCell ref="A156:D156"/>
    <mergeCell ref="A186:D186"/>
    <mergeCell ref="A85:D85"/>
    <mergeCell ref="A115:D115"/>
    <mergeCell ref="C259:D259"/>
    <mergeCell ref="C261:D261"/>
    <mergeCell ref="B1:D1"/>
    <mergeCell ref="B2:D2"/>
    <mergeCell ref="B3:D3"/>
    <mergeCell ref="A5:D5"/>
    <mergeCell ref="A6:D8"/>
    <mergeCell ref="C9:D9"/>
    <mergeCell ref="B10:D10"/>
    <mergeCell ref="B11:D11"/>
    <mergeCell ref="B12:D12"/>
    <mergeCell ref="B13:C13"/>
    <mergeCell ref="A14:D14"/>
    <mergeCell ref="A16:D16"/>
    <mergeCell ref="A205:D205"/>
    <mergeCell ref="A35:D35"/>
    <mergeCell ref="A21:C21"/>
    <mergeCell ref="A22:D22"/>
    <mergeCell ref="A17:D17"/>
    <mergeCell ref="A18:B18"/>
    <mergeCell ref="A19:B19"/>
    <mergeCell ref="C19:D19"/>
    <mergeCell ref="A20:C20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2016-11-29T07:17:12Z</cp:lastPrinted>
  <dcterms:created xsi:type="dcterms:W3CDTF">2016-02-29T23:19:29Z</dcterms:created>
  <dcterms:modified xsi:type="dcterms:W3CDTF">2018-10-15T01:30:11Z</dcterms:modified>
</cp:coreProperties>
</file>