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</workbook>
</file>

<file path=xl/calcChain.xml><?xml version="1.0" encoding="utf-8"?>
<calcChain xmlns="http://schemas.openxmlformats.org/spreadsheetml/2006/main">
  <c r="H59" i="1" l="1"/>
  <c r="H60" i="1"/>
  <c r="H61" i="1"/>
  <c r="F50" i="1" l="1"/>
  <c r="F48" i="1"/>
  <c r="F47" i="1"/>
  <c r="F46" i="1"/>
  <c r="P47" i="1" l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G62" i="1" l="1"/>
  <c r="P60" i="1"/>
  <c r="Q60" i="1" s="1"/>
  <c r="P61" i="1"/>
  <c r="Q61" i="1" s="1"/>
  <c r="N59" i="1"/>
  <c r="N60" i="1"/>
  <c r="N61" i="1"/>
  <c r="N58" i="1"/>
  <c r="K60" i="1"/>
  <c r="K61" i="1"/>
  <c r="G56" i="1"/>
  <c r="N47" i="1"/>
  <c r="N48" i="1"/>
  <c r="N49" i="1"/>
  <c r="N50" i="1"/>
  <c r="N51" i="1"/>
  <c r="N52" i="1"/>
  <c r="N53" i="1"/>
  <c r="N54" i="1"/>
  <c r="N55" i="1"/>
  <c r="N46" i="1"/>
  <c r="M47" i="1"/>
  <c r="M48" i="1"/>
  <c r="M49" i="1"/>
  <c r="M50" i="1"/>
  <c r="M51" i="1"/>
  <c r="M52" i="1"/>
  <c r="M53" i="1"/>
  <c r="M54" i="1"/>
  <c r="M55" i="1"/>
  <c r="K47" i="1"/>
  <c r="K48" i="1"/>
  <c r="K49" i="1"/>
  <c r="K50" i="1"/>
  <c r="K51" i="1"/>
  <c r="K52" i="1"/>
  <c r="K53" i="1"/>
  <c r="K54" i="1"/>
  <c r="K55" i="1"/>
  <c r="H47" i="1"/>
  <c r="H48" i="1"/>
  <c r="H49" i="1"/>
  <c r="H50" i="1"/>
  <c r="H51" i="1"/>
  <c r="H52" i="1"/>
  <c r="H53" i="1"/>
  <c r="H54" i="1"/>
  <c r="H55" i="1"/>
  <c r="G43" i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18" i="1"/>
  <c r="Q18" i="1" s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J13" i="1"/>
  <c r="M11" i="1"/>
  <c r="M12" i="1"/>
  <c r="M13" i="1"/>
  <c r="M14" i="1"/>
  <c r="M15" i="1"/>
  <c r="M10" i="1"/>
  <c r="G16" i="1"/>
  <c r="P11" i="1"/>
  <c r="Q11" i="1" s="1"/>
  <c r="P12" i="1"/>
  <c r="Q12" i="1" s="1"/>
  <c r="P13" i="1"/>
  <c r="Q13" i="1" s="1"/>
  <c r="P14" i="1"/>
  <c r="Q14" i="1" s="1"/>
  <c r="P15" i="1"/>
  <c r="Q15" i="1" s="1"/>
  <c r="N11" i="1"/>
  <c r="N12" i="1"/>
  <c r="N13" i="1"/>
  <c r="N14" i="1"/>
  <c r="N15" i="1"/>
  <c r="N10" i="1"/>
  <c r="K11" i="1"/>
  <c r="K12" i="1"/>
  <c r="K13" i="1"/>
  <c r="K14" i="1"/>
  <c r="K15" i="1"/>
  <c r="H11" i="1"/>
  <c r="H12" i="1"/>
  <c r="H13" i="1"/>
  <c r="H14" i="1"/>
  <c r="H15" i="1"/>
  <c r="Q43" i="1" l="1"/>
  <c r="P43" i="1"/>
  <c r="M61" i="1" l="1"/>
  <c r="J61" i="1"/>
  <c r="J60" i="1"/>
  <c r="P59" i="1"/>
  <c r="Q59" i="1" s="1"/>
  <c r="M59" i="1"/>
  <c r="K59" i="1"/>
  <c r="J59" i="1"/>
  <c r="P58" i="1"/>
  <c r="M58" i="1"/>
  <c r="K58" i="1"/>
  <c r="J58" i="1"/>
  <c r="H58" i="1"/>
  <c r="P46" i="1"/>
  <c r="M46" i="1"/>
  <c r="K46" i="1"/>
  <c r="J46" i="1"/>
  <c r="H46" i="1"/>
  <c r="K18" i="1"/>
  <c r="H18" i="1"/>
  <c r="Q46" i="1" l="1"/>
  <c r="P56" i="1"/>
  <c r="Q56" i="1" s="1"/>
  <c r="H62" i="1"/>
  <c r="Q58" i="1"/>
  <c r="Q63" i="1" s="1"/>
  <c r="P62" i="1"/>
  <c r="Q62" i="1" s="1"/>
  <c r="H56" i="1"/>
  <c r="H43" i="1"/>
  <c r="J10" i="1"/>
  <c r="P10" i="1"/>
  <c r="K10" i="1"/>
  <c r="H10" i="1"/>
  <c r="Q10" i="1" l="1"/>
  <c r="Q16" i="1" s="1"/>
  <c r="P16" i="1"/>
  <c r="H16" i="1"/>
  <c r="H63" i="1" s="1"/>
  <c r="Q64" i="1" l="1"/>
  <c r="Q65" i="1" s="1"/>
  <c r="H64" i="1"/>
  <c r="H65" i="1" s="1"/>
</calcChain>
</file>

<file path=xl/sharedStrings.xml><?xml version="1.0" encoding="utf-8"?>
<sst xmlns="http://schemas.openxmlformats.org/spreadsheetml/2006/main" count="175" uniqueCount="82">
  <si>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</si>
  <si>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</si>
  <si>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</si>
  <si>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</si>
  <si>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</si>
  <si>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</si>
  <si>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</si>
  <si>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</si>
  <si>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</si>
  <si>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</si>
  <si>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</si>
  <si>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</si>
  <si>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</si>
  <si>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</si>
  <si>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</si>
  <si>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</si>
  <si>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</si>
  <si>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</si>
  <si>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</si>
  <si>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</si>
  <si>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</si>
  <si>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</si>
  <si>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</si>
  <si>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>Итого по филиалу "ПЭС"</t>
  </si>
  <si>
    <t>Автокамера</t>
  </si>
  <si>
    <t xml:space="preserve">Автошина, </t>
  </si>
  <si>
    <t>Автошина</t>
  </si>
  <si>
    <t>Артикул</t>
  </si>
  <si>
    <t xml:space="preserve">Автошина </t>
  </si>
  <si>
    <t>К-т</t>
  </si>
  <si>
    <t>1.3.1 СП «Центральные электрические сети» г. Хабаровск</t>
  </si>
  <si>
    <t>1.3.2 СП «Северные электрические сети» г.Комсомольск-на-Амуре</t>
  </si>
  <si>
    <t xml:space="preserve">Итого по филиалу "ХЭС" СП "ЦЭС"  </t>
  </si>
  <si>
    <t xml:space="preserve">Итого по филиалу "ХЭС" СП "СЭС" </t>
  </si>
  <si>
    <t>11.00 R22.5 GOODYEAR G490 14PR</t>
  </si>
  <si>
    <t>11R 22,5, 11R22,5 Hankook всесезон</t>
  </si>
  <si>
    <t>205/70 R15 HANKOOK W-605 зима</t>
  </si>
  <si>
    <t xml:space="preserve">275/70Р16 Bridgestone DM-V1 (лето) </t>
  </si>
  <si>
    <t>205/70R15 8PR л/гр. M+S (зима) MAXXIS MAW2</t>
  </si>
  <si>
    <t xml:space="preserve">7.00R16 LT (зима) </t>
  </si>
  <si>
    <t>Автошины</t>
  </si>
  <si>
    <t>215/60R16 95Q Yokohama IG 50+</t>
  </si>
  <si>
    <t>425/85R21 NorTec TR 1260 yc18</t>
  </si>
  <si>
    <t>425/85R21 NORTEC TR184-1</t>
  </si>
  <si>
    <t>11.00R20 Effiplus EF310 18PR TT 152/149</t>
  </si>
  <si>
    <t>195/80 R15 LT Goform W705</t>
  </si>
  <si>
    <t>195/85R16 LT Good Year Flexsteel Ultra Grip Япония</t>
  </si>
  <si>
    <t>205/65R15 99H Nokian Hakka Green 2</t>
  </si>
  <si>
    <t>225/55R18 WINSPIKE SUV 98T NEXEN</t>
  </si>
  <si>
    <t>225/75 R16 104R Dunlop Winter MAXX SJ8</t>
  </si>
  <si>
    <t>235/75 R15 104S Dunlop Grandtrek АТЗ,</t>
  </si>
  <si>
    <t xml:space="preserve"> 235/75 R15 108Q LATITUDE X-ice Ex Lo Michelin</t>
  </si>
  <si>
    <t>235/75R15 WINGUARD SUV 109T NEXEN</t>
  </si>
  <si>
    <t>255/70R16 Duniop Grandtrek SJ6 зима</t>
  </si>
  <si>
    <t>255/70R16 T MARSHAL KL51</t>
  </si>
  <si>
    <t>265/60Р18 Hankook RW-11 (зима) 110Т</t>
  </si>
  <si>
    <t>265/65R17 112 H MICHELIN LATITUDE TOUR HP</t>
  </si>
  <si>
    <t>265/70R15 110Q Dunlop SJ6</t>
  </si>
  <si>
    <t>265/70R16 WINGUARD SUV 112T NEXEN</t>
  </si>
  <si>
    <t>275/70R16 Bridgstone DM-Z3</t>
  </si>
  <si>
    <t>9.00R20 Long March-303 16PR</t>
  </si>
  <si>
    <t>9.5 R17.5  HS928 18 PR</t>
  </si>
  <si>
    <t>9.5R17.5 Roadshine RS615 16PR</t>
  </si>
  <si>
    <t>Fullrun TH333 P265/70R16</t>
  </si>
  <si>
    <t>265/70R17 Briidgestone лето</t>
  </si>
  <si>
    <t>195 R15 LT 106/104S Bridgestone (лето)</t>
  </si>
  <si>
    <t>275/70Р16 Bridgestone DM-V1 (зима) 114R</t>
  </si>
  <si>
    <t>11R22.5 Hankook  зима</t>
  </si>
  <si>
    <t>6.50х10 Armour PLT328 10 cл</t>
  </si>
  <si>
    <t>28х9-15 (8.15-15) Armour PLT 328 14 сл</t>
  </si>
  <si>
    <t>195/85R16 LT Dunlop SPLT02</t>
  </si>
  <si>
    <t>225/75Р17,5 Bridgestone М729 б/к</t>
  </si>
  <si>
    <t>265/70R16 112Q Dunlop SJ6</t>
  </si>
  <si>
    <t>235/75R15 QM KUMHO KW11</t>
  </si>
  <si>
    <t>235/70 R15 103Q DMZ Bridgestone</t>
  </si>
  <si>
    <t>235/75R15 LT 104/101Q GOFORM</t>
  </si>
  <si>
    <t>265/60R18 Yokohama Geolandar H/T G 038G (лето)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</si>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</sst>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2">
    <xf numFmtId="0" fontId="0" fillId="0" borderId="0"/>
    <xf numFmtId="0" fontId="20" fillId="0" borderId="0"/>
  </cellStyleXfs>
  <cellXfs count="11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6" borderId="0" xfId="0" applyFont="1" applyFill="1"/>
    <xf numFmtId="0" fontId="11" fillId="0" borderId="0" xfId="0" applyFont="1"/>
    <xf numFmtId="0" fontId="4" fillId="0" borderId="6" xfId="0" applyFont="1" applyBorder="1" applyAlignment="1">
      <alignment horizontal="center" vertical="top"/>
    </xf>
    <xf numFmtId="0" fontId="12" fillId="0" borderId="29" xfId="0" applyNumberFormat="1" applyFont="1" applyBorder="1" applyAlignment="1">
      <alignment horizontal="left" vertical="center" wrapText="1"/>
    </xf>
    <xf numFmtId="0" fontId="11" fillId="0" borderId="29" xfId="0" applyNumberFormat="1" applyFont="1" applyBorder="1" applyAlignment="1">
      <alignment vertical="center" wrapText="1"/>
    </xf>
    <xf numFmtId="0" fontId="13" fillId="0" borderId="29" xfId="0" applyNumberFormat="1" applyFont="1" applyBorder="1" applyAlignment="1">
      <alignment horizontal="right" vertical="center" wrapText="1"/>
    </xf>
    <xf numFmtId="0" fontId="12" fillId="0" borderId="30" xfId="0" applyNumberFormat="1" applyFont="1" applyBorder="1" applyAlignment="1">
      <alignment horizontal="left" vertical="center" wrapText="1"/>
    </xf>
    <xf numFmtId="0" fontId="12" fillId="0" borderId="32" xfId="0" applyNumberFormat="1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top"/>
    </xf>
    <xf numFmtId="4" fontId="12" fillId="0" borderId="29" xfId="0" applyNumberFormat="1" applyFont="1" applyFill="1" applyBorder="1" applyAlignment="1">
      <alignment horizontal="center" vertical="center" wrapText="1"/>
    </xf>
    <xf numFmtId="2" fontId="13" fillId="0" borderId="29" xfId="0" applyNumberFormat="1" applyFont="1" applyFill="1" applyBorder="1" applyAlignment="1">
      <alignment horizontal="center" vertical="center" wrapText="1"/>
    </xf>
    <xf numFmtId="0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vertical="center" wrapText="1"/>
    </xf>
    <xf numFmtId="0" fontId="12" fillId="0" borderId="38" xfId="0" applyNumberFormat="1" applyFont="1" applyBorder="1" applyAlignment="1">
      <alignment horizontal="left" vertical="center" wrapText="1"/>
    </xf>
    <xf numFmtId="3" fontId="15" fillId="0" borderId="29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2" xfId="0" applyNumberFormat="1" applyFont="1" applyBorder="1" applyAlignment="1">
      <alignment horizontal="left" vertical="top" wrapText="1"/>
    </xf>
    <xf numFmtId="0" fontId="15" fillId="0" borderId="29" xfId="0" applyNumberFormat="1" applyFont="1" applyBorder="1" applyAlignment="1">
      <alignment vertical="top" wrapText="1"/>
    </xf>
    <xf numFmtId="4" fontId="14" fillId="0" borderId="29" xfId="0" applyNumberFormat="1" applyFont="1" applyFill="1" applyBorder="1" applyAlignment="1">
      <alignment horizontal="center" vertical="top" wrapText="1"/>
    </xf>
    <xf numFmtId="0" fontId="15" fillId="0" borderId="29" xfId="0" applyNumberFormat="1" applyFont="1" applyBorder="1" applyAlignment="1">
      <alignment horizontal="right" vertical="top" wrapText="1"/>
    </xf>
    <xf numFmtId="2" fontId="15" fillId="0" borderId="29" xfId="0" applyNumberFormat="1" applyFont="1" applyFill="1" applyBorder="1" applyAlignment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/>
    </xf>
    <xf numFmtId="4" fontId="17" fillId="2" borderId="7" xfId="0" applyNumberFormat="1" applyFont="1" applyFill="1" applyBorder="1" applyAlignment="1" applyProtection="1">
      <alignment horizontal="center" vertical="top" wrapText="1"/>
      <protection locked="0"/>
    </xf>
    <xf numFmtId="4" fontId="17" fillId="5" borderId="8" xfId="0" applyNumberFormat="1" applyFont="1" applyFill="1" applyBorder="1" applyAlignment="1" applyProtection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5" borderId="6" xfId="0" applyFont="1" applyFill="1" applyBorder="1" applyAlignment="1">
      <alignment horizontal="center" vertical="top"/>
    </xf>
    <xf numFmtId="49" fontId="16" fillId="5" borderId="13" xfId="0" applyNumberFormat="1" applyFont="1" applyFill="1" applyBorder="1" applyAlignment="1">
      <alignment horizontal="left" vertical="top" wrapText="1"/>
    </xf>
    <xf numFmtId="49" fontId="17" fillId="2" borderId="7" xfId="0" applyNumberFormat="1" applyFont="1" applyFill="1" applyBorder="1" applyAlignment="1" applyProtection="1">
      <alignment horizontal="left" vertical="top" wrapText="1"/>
      <protection locked="0"/>
    </xf>
    <xf numFmtId="3" fontId="16" fillId="5" borderId="7" xfId="0" applyNumberFormat="1" applyFont="1" applyFill="1" applyBorder="1" applyAlignment="1">
      <alignment horizontal="center" vertical="top" wrapText="1"/>
    </xf>
    <xf numFmtId="4" fontId="16" fillId="5" borderId="7" xfId="0" applyNumberFormat="1" applyFont="1" applyFill="1" applyBorder="1" applyAlignment="1">
      <alignment horizontal="center" vertical="top" wrapText="1"/>
    </xf>
    <xf numFmtId="4" fontId="16" fillId="5" borderId="8" xfId="0" applyNumberFormat="1" applyFont="1" applyFill="1" applyBorder="1" applyAlignment="1">
      <alignment horizontal="center" vertical="top" wrapText="1"/>
    </xf>
    <xf numFmtId="0" fontId="16" fillId="0" borderId="0" xfId="0" applyFont="1"/>
    <xf numFmtId="4" fontId="17" fillId="2" borderId="13" xfId="0" applyNumberFormat="1" applyFont="1" applyFill="1" applyBorder="1" applyAlignment="1" applyProtection="1">
      <alignment horizontal="center" vertical="top" wrapText="1"/>
      <protection locked="0"/>
    </xf>
    <xf numFmtId="0" fontId="15" fillId="0" borderId="29" xfId="0" applyNumberFormat="1" applyFont="1" applyBorder="1" applyAlignment="1">
      <alignment horizontal="left" vertical="top" wrapText="1"/>
    </xf>
    <xf numFmtId="3" fontId="17" fillId="2" borderId="7" xfId="0" applyNumberFormat="1" applyFont="1" applyFill="1" applyBorder="1" applyAlignment="1" applyProtection="1">
      <alignment horizontal="center" vertical="top" wrapText="1"/>
      <protection locked="0"/>
    </xf>
    <xf numFmtId="0" fontId="16" fillId="0" borderId="27" xfId="0" applyFont="1" applyBorder="1" applyAlignment="1">
      <alignment horizontal="center" vertical="top"/>
    </xf>
    <xf numFmtId="0" fontId="15" fillId="0" borderId="29" xfId="0" applyNumberFormat="1" applyFont="1" applyBorder="1" applyAlignment="1">
      <alignment horizontal="left" vertical="center" wrapText="1"/>
    </xf>
    <xf numFmtId="49" fontId="16" fillId="7" borderId="13" xfId="0" applyNumberFormat="1" applyFont="1" applyFill="1" applyBorder="1" applyAlignment="1">
      <alignment horizontal="left" vertical="top" wrapText="1"/>
    </xf>
    <xf numFmtId="4" fontId="17" fillId="2" borderId="28" xfId="0" applyNumberFormat="1" applyFont="1" applyFill="1" applyBorder="1" applyAlignment="1" applyProtection="1">
      <alignment horizontal="center" vertical="top" wrapText="1"/>
      <protection locked="0"/>
    </xf>
    <xf numFmtId="3" fontId="1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28" xfId="0" applyNumberFormat="1" applyFont="1" applyFill="1" applyBorder="1" applyAlignment="1" applyProtection="1">
      <alignment horizontal="left" vertical="top" wrapText="1"/>
      <protection locked="0"/>
    </xf>
    <xf numFmtId="0" fontId="0" fillId="0" borderId="32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center" vertical="top" wrapText="1"/>
    </xf>
    <xf numFmtId="0" fontId="19" fillId="0" borderId="29" xfId="0" applyNumberFormat="1" applyFont="1" applyBorder="1" applyAlignment="1">
      <alignment horizontal="left" vertical="center" wrapText="1"/>
    </xf>
    <xf numFmtId="0" fontId="19" fillId="0" borderId="3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6" fillId="0" borderId="29" xfId="0" applyFont="1" applyBorder="1"/>
    <xf numFmtId="3" fontId="15" fillId="0" borderId="29" xfId="0" applyNumberFormat="1" applyFont="1" applyFill="1" applyBorder="1" applyAlignment="1">
      <alignment horizontal="center" vertical="top"/>
    </xf>
    <xf numFmtId="3" fontId="16" fillId="5" borderId="39" xfId="0" applyNumberFormat="1" applyFont="1" applyFill="1" applyBorder="1" applyAlignment="1">
      <alignment horizontal="center" vertical="top" wrapText="1"/>
    </xf>
    <xf numFmtId="4" fontId="16" fillId="5" borderId="13" xfId="0" applyNumberFormat="1" applyFont="1" applyFill="1" applyBorder="1" applyAlignment="1">
      <alignment horizontal="center" vertical="top" wrapText="1"/>
    </xf>
    <xf numFmtId="0" fontId="16" fillId="7" borderId="29" xfId="0" applyFont="1" applyFill="1" applyBorder="1"/>
    <xf numFmtId="3" fontId="11" fillId="0" borderId="29" xfId="0" applyNumberFormat="1" applyFont="1" applyFill="1" applyBorder="1"/>
    <xf numFmtId="3" fontId="11" fillId="0" borderId="29" xfId="0" applyNumberFormat="1" applyFont="1" applyBorder="1" applyAlignment="1">
      <alignment vertical="center" wrapText="1"/>
    </xf>
    <xf numFmtId="3" fontId="12" fillId="0" borderId="29" xfId="0" applyNumberFormat="1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3" fontId="11" fillId="0" borderId="29" xfId="0" applyNumberFormat="1" applyFont="1" applyFill="1" applyBorder="1" applyAlignment="1">
      <alignment horizontal="center"/>
    </xf>
    <xf numFmtId="4" fontId="17" fillId="0" borderId="7" xfId="0" applyNumberFormat="1" applyFont="1" applyFill="1" applyBorder="1" applyAlignment="1" applyProtection="1">
      <alignment horizontal="center" vertical="top" wrapText="1"/>
      <protection locked="0"/>
    </xf>
    <xf numFmtId="4" fontId="17" fillId="0" borderId="28" xfId="0" applyNumberFormat="1" applyFont="1" applyFill="1" applyBorder="1" applyAlignment="1" applyProtection="1">
      <alignment horizontal="center" vertical="top" wrapText="1"/>
      <protection locked="0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0" fillId="6" borderId="25" xfId="0" applyNumberFormat="1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horizontal="center" vertical="center" wrapText="1"/>
    </xf>
    <xf numFmtId="0" fontId="10" fillId="6" borderId="33" xfId="0" applyNumberFormat="1" applyFont="1" applyFill="1" applyBorder="1" applyAlignment="1">
      <alignment horizontal="center" vertical="top" wrapText="1"/>
    </xf>
    <xf numFmtId="0" fontId="10" fillId="6" borderId="31" xfId="0" applyNumberFormat="1" applyFont="1" applyFill="1" applyBorder="1" applyAlignment="1">
      <alignment horizontal="center" vertical="top" wrapText="1"/>
    </xf>
    <xf numFmtId="0" fontId="10" fillId="6" borderId="32" xfId="0" applyNumberFormat="1" applyFont="1" applyFill="1" applyBorder="1" applyAlignment="1">
      <alignment horizontal="center" vertical="top" wrapText="1"/>
    </xf>
    <xf numFmtId="0" fontId="10" fillId="6" borderId="30" xfId="0" applyNumberFormat="1" applyFont="1" applyFill="1" applyBorder="1" applyAlignment="1">
      <alignment horizontal="center" vertical="center" wrapText="1"/>
    </xf>
    <xf numFmtId="0" fontId="10" fillId="6" borderId="34" xfId="0" applyNumberFormat="1" applyFont="1" applyFill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10" fillId="6" borderId="32" xfId="0" applyNumberFormat="1" applyFont="1" applyFill="1" applyBorder="1" applyAlignment="1">
      <alignment horizontal="center" vertical="center" wrapText="1"/>
    </xf>
    <xf numFmtId="0" fontId="14" fillId="0" borderId="33" xfId="0" applyNumberFormat="1" applyFont="1" applyBorder="1" applyAlignment="1">
      <alignment horizontal="center" vertical="top" wrapText="1"/>
    </xf>
    <xf numFmtId="0" fontId="18" fillId="0" borderId="32" xfId="0" applyFont="1" applyBorder="1" applyAlignment="1">
      <alignment horizontal="center" vertical="top" wrapText="1"/>
    </xf>
    <xf numFmtId="0" fontId="12" fillId="0" borderId="35" xfId="0" applyNumberFormat="1" applyFont="1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14" fillId="0" borderId="37" xfId="0" applyNumberFormat="1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14" fillId="0" borderId="31" xfId="0" applyNumberFormat="1" applyFont="1" applyBorder="1" applyAlignment="1">
      <alignment horizontal="left" vertical="center" wrapText="1"/>
    </xf>
    <xf numFmtId="4" fontId="6" fillId="4" borderId="3" xfId="0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9"/>
  <sheetViews>
    <sheetView tabSelected="1" zoomScaleNormal="100" workbookViewId="0">
      <selection activeCell="K75" sqref="K75"/>
    </sheetView>
  </sheetViews>
  <sheetFormatPr defaultRowHeight="15" x14ac:dyDescent="0.25"/>
  <cols>
    <col min="1" max="1" width="4.5703125" customWidth="1"/>
    <col min="2" max="2" width="6.42578125" customWidth="1"/>
    <col min="3" max="4" width="16.140625" customWidth="1"/>
    <col min="5" max="5" width="7.140625" customWidth="1"/>
    <col min="6" max="6" width="11.42578125" customWidth="1"/>
    <col min="7" max="7" width="14.5703125" customWidth="1"/>
    <col min="8" max="8" width="22.85546875" customWidth="1"/>
    <col min="11" max="11" width="27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80" t="s">
        <v>77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74" t="s">
        <v>21</v>
      </c>
      <c r="C3" s="75"/>
      <c r="D3" s="75"/>
      <c r="E3" s="75"/>
      <c r="F3" s="81"/>
      <c r="G3" s="107">
        <v>3697579.4</v>
      </c>
      <c r="H3" s="12" t="s">
        <v>2</v>
      </c>
      <c r="I3" s="1"/>
      <c r="J3" s="74" t="s">
        <v>78</v>
      </c>
      <c r="K3" s="75"/>
      <c r="L3" s="75"/>
      <c r="M3" s="75"/>
      <c r="N3" s="75"/>
      <c r="O3" s="75"/>
      <c r="P3" s="75"/>
      <c r="Q3" s="75"/>
      <c r="R3" s="76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 x14ac:dyDescent="0.25">
      <c r="B4" s="1"/>
      <c r="C4" s="1"/>
      <c r="D4" s="1"/>
      <c r="E4" s="1"/>
      <c r="F4" s="1"/>
      <c r="G4" s="1"/>
      <c r="H4" s="1"/>
      <c r="I4" s="1"/>
      <c r="J4" s="108" t="s">
        <v>79</v>
      </c>
      <c r="K4" s="108"/>
      <c r="L4" s="108"/>
      <c r="M4" s="108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"/>
      <c r="J5" s="109" t="s">
        <v>80</v>
      </c>
      <c r="K5" s="109"/>
      <c r="L5" s="109"/>
      <c r="M5" s="109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85" t="s">
        <v>11</v>
      </c>
      <c r="C7" s="81"/>
      <c r="D7" s="81"/>
      <c r="E7" s="86"/>
      <c r="F7" s="86"/>
      <c r="G7" s="87"/>
      <c r="H7" s="88"/>
      <c r="I7" s="3"/>
      <c r="J7" s="74" t="s">
        <v>3</v>
      </c>
      <c r="K7" s="75"/>
      <c r="L7" s="75"/>
      <c r="M7" s="75"/>
      <c r="N7" s="75"/>
      <c r="O7" s="75"/>
      <c r="P7" s="75"/>
      <c r="Q7" s="7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5" t="s">
        <v>4</v>
      </c>
      <c r="C8" s="6" t="s">
        <v>0</v>
      </c>
      <c r="D8" s="6" t="s">
        <v>27</v>
      </c>
      <c r="E8" s="6" t="s">
        <v>8</v>
      </c>
      <c r="F8" s="7" t="s">
        <v>9</v>
      </c>
      <c r="G8" s="7" t="s">
        <v>5</v>
      </c>
      <c r="H8" s="8" t="s">
        <v>10</v>
      </c>
      <c r="I8" s="1"/>
      <c r="J8" s="5" t="s">
        <v>4</v>
      </c>
      <c r="K8" s="6" t="s">
        <v>1</v>
      </c>
      <c r="L8" s="7" t="s">
        <v>13</v>
      </c>
      <c r="M8" s="6" t="s">
        <v>8</v>
      </c>
      <c r="N8" s="7" t="s">
        <v>9</v>
      </c>
      <c r="O8" s="7" t="s">
        <v>14</v>
      </c>
      <c r="P8" s="7" t="s">
        <v>5</v>
      </c>
      <c r="Q8" s="8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14" customFormat="1" ht="17.25" customHeight="1" x14ac:dyDescent="0.25">
      <c r="A9" s="91" t="s">
        <v>17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</row>
    <row r="10" spans="1:27" s="47" customFormat="1" ht="38.25" x14ac:dyDescent="0.25">
      <c r="A10" s="36"/>
      <c r="B10" s="37">
        <v>1</v>
      </c>
      <c r="C10" s="59" t="s">
        <v>24</v>
      </c>
      <c r="D10" s="60" t="s">
        <v>34</v>
      </c>
      <c r="E10" s="62" t="s">
        <v>12</v>
      </c>
      <c r="F10" s="48">
        <v>16390</v>
      </c>
      <c r="G10" s="28">
        <v>20</v>
      </c>
      <c r="H10" s="39">
        <f>F10*G10</f>
        <v>327800</v>
      </c>
      <c r="I10" s="40"/>
      <c r="J10" s="41">
        <f>B10</f>
        <v>1</v>
      </c>
      <c r="K10" s="42" t="str">
        <f>C10</f>
        <v>Автокамера</v>
      </c>
      <c r="L10" s="64"/>
      <c r="M10" s="66" t="str">
        <f>E10</f>
        <v>шт.</v>
      </c>
      <c r="N10" s="65">
        <f>F10</f>
        <v>16390</v>
      </c>
      <c r="O10" s="38"/>
      <c r="P10" s="44">
        <f>G10</f>
        <v>20</v>
      </c>
      <c r="Q10" s="46">
        <f>O10*P10</f>
        <v>0</v>
      </c>
      <c r="R10" s="40"/>
      <c r="S10" s="40"/>
      <c r="T10" s="40"/>
      <c r="U10" s="40"/>
      <c r="V10" s="40"/>
      <c r="W10" s="40"/>
      <c r="X10" s="40"/>
      <c r="Y10" s="40"/>
      <c r="Z10" s="40"/>
      <c r="AA10" s="40"/>
    </row>
    <row r="11" spans="1:27" s="47" customFormat="1" ht="38.25" x14ac:dyDescent="0.25">
      <c r="A11" s="36"/>
      <c r="B11" s="37">
        <v>2</v>
      </c>
      <c r="C11" s="59" t="s">
        <v>25</v>
      </c>
      <c r="D11" s="60" t="s">
        <v>35</v>
      </c>
      <c r="E11" s="62" t="s">
        <v>12</v>
      </c>
      <c r="F11" s="48">
        <v>17755.419999999998</v>
      </c>
      <c r="G11" s="28">
        <v>10</v>
      </c>
      <c r="H11" s="39">
        <f t="shared" ref="H11:H15" si="0">F11*G11</f>
        <v>177554.19999999998</v>
      </c>
      <c r="I11" s="40"/>
      <c r="J11" s="41">
        <v>2</v>
      </c>
      <c r="K11" s="42" t="str">
        <f t="shared" ref="K11:K15" si="1">C11</f>
        <v xml:space="preserve">Автошина, </v>
      </c>
      <c r="L11" s="64"/>
      <c r="M11" s="66" t="str">
        <f t="shared" ref="M11:M15" si="2">E11</f>
        <v>шт.</v>
      </c>
      <c r="N11" s="65">
        <f t="shared" ref="N11:N15" si="3">F11</f>
        <v>17755.419999999998</v>
      </c>
      <c r="O11" s="38"/>
      <c r="P11" s="44">
        <f t="shared" ref="P11:P15" si="4">G11</f>
        <v>10</v>
      </c>
      <c r="Q11" s="46">
        <f t="shared" ref="Q11:Q15" si="5">O11*P11</f>
        <v>0</v>
      </c>
      <c r="R11" s="40"/>
      <c r="S11" s="40"/>
      <c r="T11" s="40"/>
      <c r="U11" s="40"/>
      <c r="V11" s="40"/>
      <c r="W11" s="40"/>
      <c r="X11" s="40"/>
      <c r="Y11" s="40"/>
      <c r="Z11" s="40"/>
      <c r="AA11" s="40"/>
    </row>
    <row r="12" spans="1:27" s="47" customFormat="1" ht="38.25" x14ac:dyDescent="0.25">
      <c r="A12" s="36"/>
      <c r="B12" s="37">
        <v>3</v>
      </c>
      <c r="C12" s="59" t="s">
        <v>26</v>
      </c>
      <c r="D12" s="60" t="s">
        <v>36</v>
      </c>
      <c r="E12" s="62" t="s">
        <v>12</v>
      </c>
      <c r="F12" s="48">
        <v>6146</v>
      </c>
      <c r="G12" s="28">
        <v>8</v>
      </c>
      <c r="H12" s="39">
        <f t="shared" si="0"/>
        <v>49168</v>
      </c>
      <c r="I12" s="40"/>
      <c r="J12" s="41">
        <v>3</v>
      </c>
      <c r="K12" s="42" t="str">
        <f t="shared" si="1"/>
        <v>Автошина</v>
      </c>
      <c r="L12" s="64"/>
      <c r="M12" s="66" t="str">
        <f t="shared" si="2"/>
        <v>шт.</v>
      </c>
      <c r="N12" s="65">
        <f t="shared" si="3"/>
        <v>6146</v>
      </c>
      <c r="O12" s="38"/>
      <c r="P12" s="44">
        <f t="shared" si="4"/>
        <v>8</v>
      </c>
      <c r="Q12" s="46">
        <f t="shared" si="5"/>
        <v>0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</row>
    <row r="13" spans="1:27" s="47" customFormat="1" ht="38.25" x14ac:dyDescent="0.25">
      <c r="A13" s="36"/>
      <c r="B13" s="37">
        <v>4</v>
      </c>
      <c r="C13" s="59" t="s">
        <v>26</v>
      </c>
      <c r="D13" s="60" t="s">
        <v>37</v>
      </c>
      <c r="E13" s="62" t="s">
        <v>12</v>
      </c>
      <c r="F13" s="48">
        <v>12170</v>
      </c>
      <c r="G13" s="28">
        <v>4</v>
      </c>
      <c r="H13" s="39">
        <f t="shared" si="0"/>
        <v>48680</v>
      </c>
      <c r="I13" s="40"/>
      <c r="J13" s="41">
        <f t="shared" ref="J13" si="6">B13</f>
        <v>4</v>
      </c>
      <c r="K13" s="42" t="str">
        <f t="shared" si="1"/>
        <v>Автошина</v>
      </c>
      <c r="L13" s="64"/>
      <c r="M13" s="66" t="str">
        <f t="shared" si="2"/>
        <v>шт.</v>
      </c>
      <c r="N13" s="65">
        <f t="shared" si="3"/>
        <v>12170</v>
      </c>
      <c r="O13" s="38"/>
      <c r="P13" s="44">
        <f t="shared" si="4"/>
        <v>4</v>
      </c>
      <c r="Q13" s="46">
        <f t="shared" si="5"/>
        <v>0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</row>
    <row r="14" spans="1:27" s="47" customFormat="1" ht="38.25" x14ac:dyDescent="0.25">
      <c r="A14" s="36"/>
      <c r="B14" s="37">
        <v>5</v>
      </c>
      <c r="C14" s="59" t="s">
        <v>26</v>
      </c>
      <c r="D14" s="60" t="s">
        <v>38</v>
      </c>
      <c r="E14" s="62" t="s">
        <v>12</v>
      </c>
      <c r="F14" s="48">
        <v>6136</v>
      </c>
      <c r="G14" s="28">
        <v>14</v>
      </c>
      <c r="H14" s="39">
        <f t="shared" si="0"/>
        <v>85904</v>
      </c>
      <c r="I14" s="40"/>
      <c r="J14" s="41">
        <v>4</v>
      </c>
      <c r="K14" s="42" t="str">
        <f t="shared" si="1"/>
        <v>Автошина</v>
      </c>
      <c r="L14" s="64"/>
      <c r="M14" s="66" t="str">
        <f t="shared" si="2"/>
        <v>шт.</v>
      </c>
      <c r="N14" s="65">
        <f t="shared" si="3"/>
        <v>6136</v>
      </c>
      <c r="O14" s="38"/>
      <c r="P14" s="44">
        <f t="shared" si="4"/>
        <v>14</v>
      </c>
      <c r="Q14" s="46">
        <f t="shared" si="5"/>
        <v>0</v>
      </c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27" s="47" customFormat="1" ht="25.5" x14ac:dyDescent="0.25">
      <c r="A15" s="36"/>
      <c r="B15" s="37">
        <v>6</v>
      </c>
      <c r="C15" s="59" t="s">
        <v>26</v>
      </c>
      <c r="D15" s="60" t="s">
        <v>39</v>
      </c>
      <c r="E15" s="62" t="s">
        <v>12</v>
      </c>
      <c r="F15" s="48">
        <v>12087.78</v>
      </c>
      <c r="G15" s="28">
        <v>6</v>
      </c>
      <c r="H15" s="39">
        <f t="shared" si="0"/>
        <v>72526.680000000008</v>
      </c>
      <c r="I15" s="40"/>
      <c r="J15" s="41">
        <v>5</v>
      </c>
      <c r="K15" s="42" t="str">
        <f t="shared" si="1"/>
        <v>Автошина</v>
      </c>
      <c r="L15" s="64"/>
      <c r="M15" s="66" t="str">
        <f t="shared" si="2"/>
        <v>шт.</v>
      </c>
      <c r="N15" s="65">
        <f t="shared" si="3"/>
        <v>12087.78</v>
      </c>
      <c r="O15" s="38"/>
      <c r="P15" s="44">
        <f t="shared" si="4"/>
        <v>6</v>
      </c>
      <c r="Q15" s="46">
        <f t="shared" si="5"/>
        <v>0</v>
      </c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s="35" customFormat="1" ht="15.75" customHeight="1" x14ac:dyDescent="0.25">
      <c r="A16" s="29"/>
      <c r="B16" s="100" t="s">
        <v>19</v>
      </c>
      <c r="C16" s="101"/>
      <c r="D16" s="58"/>
      <c r="E16" s="30"/>
      <c r="F16" s="31"/>
      <c r="G16" s="28">
        <f>SUM(G10:G15)</f>
        <v>62</v>
      </c>
      <c r="H16" s="32">
        <f>SUM(H10:H15)</f>
        <v>761632.88</v>
      </c>
      <c r="I16" s="32"/>
      <c r="J16" s="31"/>
      <c r="K16" s="31"/>
      <c r="L16" s="31"/>
      <c r="M16" s="33"/>
      <c r="N16" s="34"/>
      <c r="O16" s="34"/>
      <c r="P16" s="63">
        <f>SUM(P10:P15)</f>
        <v>62</v>
      </c>
      <c r="Q16" s="34">
        <f>SUM(Q10:Q15)</f>
        <v>0</v>
      </c>
      <c r="R16" s="34"/>
    </row>
    <row r="17" spans="1:27" s="15" customFormat="1" ht="15.75" customHeight="1" x14ac:dyDescent="0.25">
      <c r="A17" s="93" t="s">
        <v>18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5"/>
    </row>
    <row r="18" spans="1:27" s="47" customFormat="1" ht="45" x14ac:dyDescent="0.25">
      <c r="A18" s="36"/>
      <c r="B18" s="37">
        <v>1</v>
      </c>
      <c r="C18" s="49" t="s">
        <v>40</v>
      </c>
      <c r="D18" s="49" t="s">
        <v>41</v>
      </c>
      <c r="E18" s="48" t="s">
        <v>12</v>
      </c>
      <c r="F18" s="38">
        <v>4460.34</v>
      </c>
      <c r="G18" s="50">
        <v>8</v>
      </c>
      <c r="H18" s="39">
        <f t="shared" ref="H18:H42" si="7">G18*F18</f>
        <v>35682.720000000001</v>
      </c>
      <c r="J18" s="41">
        <v>1</v>
      </c>
      <c r="K18" s="42" t="str">
        <f>C18</f>
        <v>Автошины</v>
      </c>
      <c r="L18" s="43"/>
      <c r="M18" s="44" t="str">
        <f>E18</f>
        <v>шт.</v>
      </c>
      <c r="N18" s="45">
        <f>F18</f>
        <v>4460.34</v>
      </c>
      <c r="O18" s="38"/>
      <c r="P18" s="44">
        <f>G18</f>
        <v>8</v>
      </c>
      <c r="Q18" s="46">
        <f>O18*P18</f>
        <v>0</v>
      </c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s="47" customFormat="1" ht="45" x14ac:dyDescent="0.25">
      <c r="A19" s="36"/>
      <c r="B19" s="37">
        <v>2</v>
      </c>
      <c r="C19" s="49" t="s">
        <v>40</v>
      </c>
      <c r="D19" s="49" t="s">
        <v>42</v>
      </c>
      <c r="E19" s="48" t="s">
        <v>29</v>
      </c>
      <c r="F19" s="38">
        <v>22258.47</v>
      </c>
      <c r="G19" s="50">
        <v>5</v>
      </c>
      <c r="H19" s="39">
        <f t="shared" si="7"/>
        <v>111292.35</v>
      </c>
      <c r="J19" s="41">
        <v>2</v>
      </c>
      <c r="K19" s="42" t="str">
        <f t="shared" ref="K19:K42" si="8">C19</f>
        <v>Автошины</v>
      </c>
      <c r="L19" s="43"/>
      <c r="M19" s="44" t="str">
        <f t="shared" ref="M19:M42" si="9">E19</f>
        <v>К-т</v>
      </c>
      <c r="N19" s="45">
        <f t="shared" ref="N19:N42" si="10">F19</f>
        <v>22258.47</v>
      </c>
      <c r="O19" s="38"/>
      <c r="P19" s="44">
        <f t="shared" ref="P19:P42" si="11">G19</f>
        <v>5</v>
      </c>
      <c r="Q19" s="46">
        <f t="shared" ref="Q19:Q42" si="12">O19*P19</f>
        <v>0</v>
      </c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s="47" customFormat="1" ht="45" x14ac:dyDescent="0.25">
      <c r="A20" s="36"/>
      <c r="B20" s="37">
        <v>3</v>
      </c>
      <c r="C20" s="49" t="s">
        <v>40</v>
      </c>
      <c r="D20" s="49" t="s">
        <v>43</v>
      </c>
      <c r="E20" s="48" t="s">
        <v>29</v>
      </c>
      <c r="F20" s="38">
        <v>20486.439999999999</v>
      </c>
      <c r="G20" s="50">
        <v>10</v>
      </c>
      <c r="H20" s="39">
        <f t="shared" si="7"/>
        <v>204864.4</v>
      </c>
      <c r="J20" s="41">
        <v>3</v>
      </c>
      <c r="K20" s="42" t="str">
        <f t="shared" si="8"/>
        <v>Автошины</v>
      </c>
      <c r="L20" s="43"/>
      <c r="M20" s="44" t="str">
        <f t="shared" si="9"/>
        <v>К-т</v>
      </c>
      <c r="N20" s="45">
        <f t="shared" si="10"/>
        <v>20486.439999999999</v>
      </c>
      <c r="O20" s="38"/>
      <c r="P20" s="44">
        <f t="shared" si="11"/>
        <v>10</v>
      </c>
      <c r="Q20" s="46">
        <f t="shared" si="12"/>
        <v>0</v>
      </c>
      <c r="R20" s="40"/>
      <c r="S20" s="40"/>
      <c r="T20" s="40"/>
      <c r="U20" s="40"/>
      <c r="V20" s="40"/>
      <c r="W20" s="40"/>
      <c r="X20" s="40"/>
      <c r="Y20" s="40"/>
      <c r="Z20" s="40"/>
      <c r="AA20" s="40"/>
    </row>
    <row r="21" spans="1:27" s="47" customFormat="1" ht="45" x14ac:dyDescent="0.25">
      <c r="A21" s="36"/>
      <c r="B21" s="37">
        <v>4</v>
      </c>
      <c r="C21" s="49" t="s">
        <v>40</v>
      </c>
      <c r="D21" s="49" t="s">
        <v>44</v>
      </c>
      <c r="E21" s="48" t="s">
        <v>12</v>
      </c>
      <c r="F21" s="38">
        <v>12350</v>
      </c>
      <c r="G21" s="50">
        <v>22</v>
      </c>
      <c r="H21" s="39">
        <f t="shared" si="7"/>
        <v>271700</v>
      </c>
      <c r="J21" s="41">
        <v>4</v>
      </c>
      <c r="K21" s="42" t="str">
        <f t="shared" si="8"/>
        <v>Автошины</v>
      </c>
      <c r="L21" s="43"/>
      <c r="M21" s="44" t="str">
        <f t="shared" si="9"/>
        <v>шт.</v>
      </c>
      <c r="N21" s="45">
        <f t="shared" si="10"/>
        <v>12350</v>
      </c>
      <c r="O21" s="38"/>
      <c r="P21" s="44">
        <f t="shared" si="11"/>
        <v>22</v>
      </c>
      <c r="Q21" s="46">
        <f t="shared" si="12"/>
        <v>0</v>
      </c>
      <c r="R21" s="40"/>
      <c r="S21" s="40"/>
      <c r="T21" s="40"/>
      <c r="U21" s="40"/>
      <c r="V21" s="40"/>
      <c r="W21" s="40"/>
      <c r="X21" s="40"/>
      <c r="Y21" s="40"/>
      <c r="Z21" s="40"/>
      <c r="AA21" s="40"/>
    </row>
    <row r="22" spans="1:27" s="47" customFormat="1" ht="45" x14ac:dyDescent="0.25">
      <c r="A22" s="36"/>
      <c r="B22" s="37">
        <v>5</v>
      </c>
      <c r="C22" s="49" t="s">
        <v>40</v>
      </c>
      <c r="D22" s="49" t="s">
        <v>35</v>
      </c>
      <c r="E22" s="48" t="s">
        <v>12</v>
      </c>
      <c r="F22" s="38">
        <v>17756</v>
      </c>
      <c r="G22" s="50">
        <v>6</v>
      </c>
      <c r="H22" s="39">
        <f t="shared" si="7"/>
        <v>106536</v>
      </c>
      <c r="J22" s="41">
        <v>5</v>
      </c>
      <c r="K22" s="42" t="str">
        <f t="shared" si="8"/>
        <v>Автошины</v>
      </c>
      <c r="L22" s="43"/>
      <c r="M22" s="44" t="str">
        <f t="shared" si="9"/>
        <v>шт.</v>
      </c>
      <c r="N22" s="45">
        <f t="shared" si="10"/>
        <v>17756</v>
      </c>
      <c r="O22" s="38"/>
      <c r="P22" s="44">
        <f t="shared" si="11"/>
        <v>6</v>
      </c>
      <c r="Q22" s="46">
        <f t="shared" si="12"/>
        <v>0</v>
      </c>
      <c r="R22" s="40"/>
      <c r="S22" s="40"/>
      <c r="T22" s="40"/>
      <c r="U22" s="40"/>
      <c r="V22" s="40"/>
      <c r="W22" s="40"/>
      <c r="X22" s="40"/>
      <c r="Y22" s="40"/>
      <c r="Z22" s="40"/>
      <c r="AA22" s="40"/>
    </row>
    <row r="23" spans="1:27" s="47" customFormat="1" ht="30" x14ac:dyDescent="0.25">
      <c r="A23" s="36"/>
      <c r="B23" s="37">
        <v>6</v>
      </c>
      <c r="C23" s="49" t="s">
        <v>40</v>
      </c>
      <c r="D23" s="49" t="s">
        <v>45</v>
      </c>
      <c r="E23" s="48" t="s">
        <v>12</v>
      </c>
      <c r="F23" s="38">
        <v>3533.7</v>
      </c>
      <c r="G23" s="50">
        <v>8</v>
      </c>
      <c r="H23" s="39">
        <f t="shared" si="7"/>
        <v>28269.599999999999</v>
      </c>
      <c r="J23" s="41">
        <v>6</v>
      </c>
      <c r="K23" s="42" t="str">
        <f t="shared" si="8"/>
        <v>Автошины</v>
      </c>
      <c r="L23" s="43"/>
      <c r="M23" s="44" t="str">
        <f t="shared" si="9"/>
        <v>шт.</v>
      </c>
      <c r="N23" s="45">
        <f t="shared" si="10"/>
        <v>3533.7</v>
      </c>
      <c r="O23" s="38"/>
      <c r="P23" s="44">
        <f t="shared" si="11"/>
        <v>8</v>
      </c>
      <c r="Q23" s="46">
        <f t="shared" si="12"/>
        <v>0</v>
      </c>
      <c r="R23" s="40"/>
      <c r="S23" s="40"/>
      <c r="T23" s="40"/>
      <c r="U23" s="40"/>
      <c r="V23" s="40"/>
      <c r="W23" s="40"/>
      <c r="X23" s="40"/>
      <c r="Y23" s="40"/>
      <c r="Z23" s="40"/>
      <c r="AA23" s="40"/>
    </row>
    <row r="24" spans="1:27" s="47" customFormat="1" ht="60" x14ac:dyDescent="0.25">
      <c r="A24" s="36"/>
      <c r="B24" s="37">
        <v>7</v>
      </c>
      <c r="C24" s="49" t="s">
        <v>40</v>
      </c>
      <c r="D24" s="49" t="s">
        <v>46</v>
      </c>
      <c r="E24" s="48" t="s">
        <v>12</v>
      </c>
      <c r="F24" s="38">
        <v>5189.63</v>
      </c>
      <c r="G24" s="50">
        <v>7</v>
      </c>
      <c r="H24" s="39">
        <f t="shared" si="7"/>
        <v>36327.410000000003</v>
      </c>
      <c r="J24" s="41">
        <v>7</v>
      </c>
      <c r="K24" s="42" t="str">
        <f t="shared" si="8"/>
        <v>Автошины</v>
      </c>
      <c r="L24" s="43"/>
      <c r="M24" s="44" t="str">
        <f t="shared" si="9"/>
        <v>шт.</v>
      </c>
      <c r="N24" s="45">
        <f t="shared" si="10"/>
        <v>5189.63</v>
      </c>
      <c r="O24" s="38"/>
      <c r="P24" s="44">
        <f t="shared" si="11"/>
        <v>7</v>
      </c>
      <c r="Q24" s="46">
        <f t="shared" si="12"/>
        <v>0</v>
      </c>
      <c r="R24" s="40"/>
      <c r="S24" s="40"/>
      <c r="T24" s="40"/>
      <c r="U24" s="40"/>
      <c r="V24" s="40"/>
      <c r="W24" s="40"/>
      <c r="X24" s="40"/>
      <c r="Y24" s="40"/>
      <c r="Z24" s="40"/>
      <c r="AA24" s="40"/>
    </row>
    <row r="25" spans="1:27" s="47" customFormat="1" ht="45" x14ac:dyDescent="0.25">
      <c r="A25" s="36"/>
      <c r="B25" s="37">
        <v>8</v>
      </c>
      <c r="C25" s="49" t="s">
        <v>40</v>
      </c>
      <c r="D25" s="49" t="s">
        <v>47</v>
      </c>
      <c r="E25" s="48" t="s">
        <v>12</v>
      </c>
      <c r="F25" s="38">
        <v>3829.32</v>
      </c>
      <c r="G25" s="50">
        <v>4</v>
      </c>
      <c r="H25" s="39">
        <f t="shared" si="7"/>
        <v>15317.28</v>
      </c>
      <c r="J25" s="41">
        <v>8</v>
      </c>
      <c r="K25" s="42" t="str">
        <f t="shared" si="8"/>
        <v>Автошины</v>
      </c>
      <c r="L25" s="43"/>
      <c r="M25" s="44" t="str">
        <f t="shared" si="9"/>
        <v>шт.</v>
      </c>
      <c r="N25" s="45">
        <f t="shared" si="10"/>
        <v>3829.32</v>
      </c>
      <c r="O25" s="38"/>
      <c r="P25" s="44">
        <f t="shared" si="11"/>
        <v>4</v>
      </c>
      <c r="Q25" s="46">
        <f t="shared" si="12"/>
        <v>0</v>
      </c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27" s="47" customFormat="1" ht="60" x14ac:dyDescent="0.25">
      <c r="A26" s="36"/>
      <c r="B26" s="37">
        <v>9</v>
      </c>
      <c r="C26" s="49" t="s">
        <v>40</v>
      </c>
      <c r="D26" s="49" t="s">
        <v>48</v>
      </c>
      <c r="E26" s="48" t="s">
        <v>12</v>
      </c>
      <c r="F26" s="38">
        <v>6898.02</v>
      </c>
      <c r="G26" s="50">
        <v>4</v>
      </c>
      <c r="H26" s="39">
        <f t="shared" si="7"/>
        <v>27592.080000000002</v>
      </c>
      <c r="J26" s="41">
        <v>9</v>
      </c>
      <c r="K26" s="42" t="str">
        <f t="shared" si="8"/>
        <v>Автошины</v>
      </c>
      <c r="L26" s="43"/>
      <c r="M26" s="44" t="str">
        <f t="shared" si="9"/>
        <v>шт.</v>
      </c>
      <c r="N26" s="45">
        <f t="shared" si="10"/>
        <v>6898.02</v>
      </c>
      <c r="O26" s="38"/>
      <c r="P26" s="44">
        <f t="shared" si="11"/>
        <v>4</v>
      </c>
      <c r="Q26" s="46">
        <f t="shared" si="12"/>
        <v>0</v>
      </c>
      <c r="R26" s="40"/>
      <c r="S26" s="40"/>
      <c r="T26" s="40"/>
      <c r="U26" s="40"/>
      <c r="V26" s="40"/>
      <c r="W26" s="40"/>
      <c r="X26" s="40"/>
      <c r="Y26" s="40"/>
      <c r="Z26" s="40"/>
      <c r="AA26" s="40"/>
    </row>
    <row r="27" spans="1:27" s="47" customFormat="1" ht="45" x14ac:dyDescent="0.25">
      <c r="A27" s="36"/>
      <c r="B27" s="37">
        <v>10</v>
      </c>
      <c r="C27" s="49" t="s">
        <v>40</v>
      </c>
      <c r="D27" s="49" t="s">
        <v>49</v>
      </c>
      <c r="E27" s="48" t="s">
        <v>12</v>
      </c>
      <c r="F27" s="38">
        <v>7306.31</v>
      </c>
      <c r="G27" s="50">
        <v>12</v>
      </c>
      <c r="H27" s="39">
        <f t="shared" si="7"/>
        <v>87675.72</v>
      </c>
      <c r="J27" s="41">
        <v>10</v>
      </c>
      <c r="K27" s="42" t="str">
        <f t="shared" si="8"/>
        <v>Автошины</v>
      </c>
      <c r="L27" s="43"/>
      <c r="M27" s="44" t="str">
        <f t="shared" si="9"/>
        <v>шт.</v>
      </c>
      <c r="N27" s="45">
        <f t="shared" si="10"/>
        <v>7306.31</v>
      </c>
      <c r="O27" s="38"/>
      <c r="P27" s="44">
        <f t="shared" si="11"/>
        <v>12</v>
      </c>
      <c r="Q27" s="46">
        <f t="shared" si="12"/>
        <v>0</v>
      </c>
      <c r="R27" s="40"/>
      <c r="S27" s="40"/>
      <c r="T27" s="40"/>
      <c r="U27" s="40"/>
      <c r="V27" s="40"/>
      <c r="W27" s="40"/>
      <c r="X27" s="40"/>
      <c r="Y27" s="40"/>
      <c r="Z27" s="40"/>
      <c r="AA27" s="40"/>
    </row>
    <row r="28" spans="1:27" s="47" customFormat="1" ht="45" x14ac:dyDescent="0.25">
      <c r="A28" s="36"/>
      <c r="B28" s="37">
        <v>11</v>
      </c>
      <c r="C28" s="49" t="s">
        <v>40</v>
      </c>
      <c r="D28" s="49" t="s">
        <v>50</v>
      </c>
      <c r="E28" s="48" t="s">
        <v>12</v>
      </c>
      <c r="F28" s="38">
        <v>5802.07</v>
      </c>
      <c r="G28" s="50">
        <v>4</v>
      </c>
      <c r="H28" s="39">
        <f t="shared" si="7"/>
        <v>23208.28</v>
      </c>
      <c r="J28" s="41">
        <v>11</v>
      </c>
      <c r="K28" s="42" t="str">
        <f t="shared" si="8"/>
        <v>Автошины</v>
      </c>
      <c r="L28" s="43"/>
      <c r="M28" s="44" t="str">
        <f t="shared" si="9"/>
        <v>шт.</v>
      </c>
      <c r="N28" s="45">
        <f t="shared" si="10"/>
        <v>5802.07</v>
      </c>
      <c r="O28" s="38"/>
      <c r="P28" s="44">
        <f t="shared" si="11"/>
        <v>4</v>
      </c>
      <c r="Q28" s="46">
        <f t="shared" si="12"/>
        <v>0</v>
      </c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s="47" customFormat="1" ht="75" x14ac:dyDescent="0.25">
      <c r="A29" s="36"/>
      <c r="B29" s="37">
        <v>12</v>
      </c>
      <c r="C29" s="49" t="s">
        <v>40</v>
      </c>
      <c r="D29" s="49" t="s">
        <v>51</v>
      </c>
      <c r="E29" s="48" t="s">
        <v>12</v>
      </c>
      <c r="F29" s="38">
        <v>4842.58</v>
      </c>
      <c r="G29" s="50">
        <v>4</v>
      </c>
      <c r="H29" s="39">
        <f t="shared" si="7"/>
        <v>19370.32</v>
      </c>
      <c r="J29" s="41">
        <v>12</v>
      </c>
      <c r="K29" s="42" t="str">
        <f t="shared" si="8"/>
        <v>Автошины</v>
      </c>
      <c r="L29" s="43"/>
      <c r="M29" s="44" t="str">
        <f t="shared" si="9"/>
        <v>шт.</v>
      </c>
      <c r="N29" s="45">
        <f t="shared" si="10"/>
        <v>4842.58</v>
      </c>
      <c r="O29" s="38"/>
      <c r="P29" s="44">
        <f t="shared" si="11"/>
        <v>4</v>
      </c>
      <c r="Q29" s="46">
        <f t="shared" si="12"/>
        <v>0</v>
      </c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s="47" customFormat="1" ht="60" x14ac:dyDescent="0.25">
      <c r="A30" s="36"/>
      <c r="B30" s="37">
        <v>13</v>
      </c>
      <c r="C30" s="49" t="s">
        <v>40</v>
      </c>
      <c r="D30" s="49" t="s">
        <v>52</v>
      </c>
      <c r="E30" s="48" t="s">
        <v>12</v>
      </c>
      <c r="F30" s="38">
        <v>5802.07</v>
      </c>
      <c r="G30" s="50">
        <v>4</v>
      </c>
      <c r="H30" s="39">
        <f t="shared" si="7"/>
        <v>23208.28</v>
      </c>
      <c r="J30" s="41">
        <v>13</v>
      </c>
      <c r="K30" s="42" t="str">
        <f t="shared" si="8"/>
        <v>Автошины</v>
      </c>
      <c r="L30" s="43"/>
      <c r="M30" s="44" t="str">
        <f t="shared" si="9"/>
        <v>шт.</v>
      </c>
      <c r="N30" s="45">
        <f t="shared" si="10"/>
        <v>5802.07</v>
      </c>
      <c r="O30" s="38"/>
      <c r="P30" s="44">
        <f t="shared" si="11"/>
        <v>4</v>
      </c>
      <c r="Q30" s="46">
        <f t="shared" si="12"/>
        <v>0</v>
      </c>
      <c r="R30" s="40"/>
      <c r="S30" s="40"/>
      <c r="T30" s="40"/>
      <c r="U30" s="40"/>
      <c r="V30" s="40"/>
      <c r="W30" s="40"/>
      <c r="X30" s="40"/>
      <c r="Y30" s="40"/>
      <c r="Z30" s="40"/>
      <c r="AA30" s="40"/>
    </row>
    <row r="31" spans="1:27" s="47" customFormat="1" ht="45" x14ac:dyDescent="0.25">
      <c r="A31" s="36"/>
      <c r="B31" s="37">
        <v>14</v>
      </c>
      <c r="C31" s="49" t="s">
        <v>40</v>
      </c>
      <c r="D31" s="49" t="s">
        <v>53</v>
      </c>
      <c r="E31" s="48" t="s">
        <v>12</v>
      </c>
      <c r="F31" s="38">
        <v>6876.75</v>
      </c>
      <c r="G31" s="50">
        <v>8</v>
      </c>
      <c r="H31" s="39">
        <f t="shared" si="7"/>
        <v>55014</v>
      </c>
      <c r="J31" s="41">
        <v>14</v>
      </c>
      <c r="K31" s="42" t="str">
        <f t="shared" si="8"/>
        <v>Автошины</v>
      </c>
      <c r="L31" s="43"/>
      <c r="M31" s="44" t="str">
        <f t="shared" si="9"/>
        <v>шт.</v>
      </c>
      <c r="N31" s="45">
        <f t="shared" si="10"/>
        <v>6876.75</v>
      </c>
      <c r="O31" s="38"/>
      <c r="P31" s="44">
        <f t="shared" si="11"/>
        <v>8</v>
      </c>
      <c r="Q31" s="46">
        <f t="shared" si="12"/>
        <v>0</v>
      </c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s="47" customFormat="1" ht="45" x14ac:dyDescent="0.25">
      <c r="A32" s="36"/>
      <c r="B32" s="37">
        <v>15</v>
      </c>
      <c r="C32" s="49" t="s">
        <v>40</v>
      </c>
      <c r="D32" s="49" t="s">
        <v>54</v>
      </c>
      <c r="E32" s="48" t="s">
        <v>12</v>
      </c>
      <c r="F32" s="38">
        <v>7850</v>
      </c>
      <c r="G32" s="50">
        <v>16</v>
      </c>
      <c r="H32" s="39">
        <f t="shared" si="7"/>
        <v>125600</v>
      </c>
      <c r="J32" s="41">
        <v>15</v>
      </c>
      <c r="K32" s="42" t="str">
        <f t="shared" si="8"/>
        <v>Автошины</v>
      </c>
      <c r="L32" s="43"/>
      <c r="M32" s="44" t="str">
        <f t="shared" si="9"/>
        <v>шт.</v>
      </c>
      <c r="N32" s="45">
        <f t="shared" si="10"/>
        <v>7850</v>
      </c>
      <c r="O32" s="38"/>
      <c r="P32" s="44">
        <f t="shared" si="11"/>
        <v>16</v>
      </c>
      <c r="Q32" s="46">
        <f t="shared" si="12"/>
        <v>0</v>
      </c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s="47" customFormat="1" ht="45" x14ac:dyDescent="0.25">
      <c r="A33" s="36"/>
      <c r="B33" s="37">
        <v>16</v>
      </c>
      <c r="C33" s="49" t="s">
        <v>40</v>
      </c>
      <c r="D33" s="49" t="s">
        <v>55</v>
      </c>
      <c r="E33" s="48" t="s">
        <v>12</v>
      </c>
      <c r="F33" s="38">
        <v>10677.96</v>
      </c>
      <c r="G33" s="50">
        <v>4</v>
      </c>
      <c r="H33" s="39">
        <f t="shared" si="7"/>
        <v>42711.839999999997</v>
      </c>
      <c r="J33" s="41">
        <v>16</v>
      </c>
      <c r="K33" s="42" t="str">
        <f t="shared" si="8"/>
        <v>Автошины</v>
      </c>
      <c r="L33" s="43"/>
      <c r="M33" s="44" t="str">
        <f t="shared" si="9"/>
        <v>шт.</v>
      </c>
      <c r="N33" s="45">
        <f t="shared" si="10"/>
        <v>10677.96</v>
      </c>
      <c r="O33" s="38"/>
      <c r="P33" s="44">
        <f t="shared" si="11"/>
        <v>4</v>
      </c>
      <c r="Q33" s="46">
        <f t="shared" si="12"/>
        <v>0</v>
      </c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47" customFormat="1" ht="60" x14ac:dyDescent="0.25">
      <c r="A34" s="36"/>
      <c r="B34" s="37">
        <v>17</v>
      </c>
      <c r="C34" s="49" t="s">
        <v>40</v>
      </c>
      <c r="D34" s="49" t="s">
        <v>56</v>
      </c>
      <c r="E34" s="48" t="s">
        <v>12</v>
      </c>
      <c r="F34" s="38">
        <v>9355.31</v>
      </c>
      <c r="G34" s="50">
        <v>4</v>
      </c>
      <c r="H34" s="39">
        <f t="shared" si="7"/>
        <v>37421.24</v>
      </c>
      <c r="J34" s="41">
        <v>17</v>
      </c>
      <c r="K34" s="42" t="str">
        <f t="shared" si="8"/>
        <v>Автошины</v>
      </c>
      <c r="L34" s="43"/>
      <c r="M34" s="44" t="str">
        <f t="shared" si="9"/>
        <v>шт.</v>
      </c>
      <c r="N34" s="45">
        <f t="shared" si="10"/>
        <v>9355.31</v>
      </c>
      <c r="O34" s="38"/>
      <c r="P34" s="44">
        <f t="shared" si="11"/>
        <v>4</v>
      </c>
      <c r="Q34" s="46">
        <f t="shared" si="12"/>
        <v>0</v>
      </c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47" customFormat="1" ht="30" x14ac:dyDescent="0.25">
      <c r="A35" s="36"/>
      <c r="B35" s="37">
        <v>18</v>
      </c>
      <c r="C35" s="49" t="s">
        <v>40</v>
      </c>
      <c r="D35" s="49" t="s">
        <v>57</v>
      </c>
      <c r="E35" s="48" t="s">
        <v>12</v>
      </c>
      <c r="F35" s="38">
        <v>8392.59</v>
      </c>
      <c r="G35" s="50">
        <v>4</v>
      </c>
      <c r="H35" s="39">
        <f t="shared" si="7"/>
        <v>33570.36</v>
      </c>
      <c r="J35" s="41">
        <v>18</v>
      </c>
      <c r="K35" s="42" t="str">
        <f t="shared" si="8"/>
        <v>Автошины</v>
      </c>
      <c r="L35" s="43"/>
      <c r="M35" s="44" t="str">
        <f t="shared" si="9"/>
        <v>шт.</v>
      </c>
      <c r="N35" s="45">
        <f t="shared" si="10"/>
        <v>8392.59</v>
      </c>
      <c r="O35" s="38"/>
      <c r="P35" s="44">
        <f t="shared" si="11"/>
        <v>4</v>
      </c>
      <c r="Q35" s="46">
        <f t="shared" si="12"/>
        <v>0</v>
      </c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47" customFormat="1" ht="60" x14ac:dyDescent="0.25">
      <c r="A36" s="36"/>
      <c r="B36" s="37">
        <v>19</v>
      </c>
      <c r="C36" s="49" t="s">
        <v>40</v>
      </c>
      <c r="D36" s="49" t="s">
        <v>58</v>
      </c>
      <c r="E36" s="48" t="s">
        <v>12</v>
      </c>
      <c r="F36" s="38">
        <v>6100</v>
      </c>
      <c r="G36" s="50">
        <v>32</v>
      </c>
      <c r="H36" s="39">
        <f t="shared" si="7"/>
        <v>195200</v>
      </c>
      <c r="J36" s="41">
        <v>19</v>
      </c>
      <c r="K36" s="42" t="str">
        <f t="shared" si="8"/>
        <v>Автошины</v>
      </c>
      <c r="L36" s="43"/>
      <c r="M36" s="44" t="str">
        <f t="shared" si="9"/>
        <v>шт.</v>
      </c>
      <c r="N36" s="45">
        <f t="shared" si="10"/>
        <v>6100</v>
      </c>
      <c r="O36" s="38"/>
      <c r="P36" s="44">
        <f t="shared" si="11"/>
        <v>32</v>
      </c>
      <c r="Q36" s="46">
        <f t="shared" si="12"/>
        <v>0</v>
      </c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47" customFormat="1" ht="45" x14ac:dyDescent="0.25">
      <c r="A37" s="36"/>
      <c r="B37" s="37">
        <v>20</v>
      </c>
      <c r="C37" s="49" t="s">
        <v>40</v>
      </c>
      <c r="D37" s="49" t="s">
        <v>59</v>
      </c>
      <c r="E37" s="48" t="s">
        <v>12</v>
      </c>
      <c r="F37" s="38">
        <v>12416.43</v>
      </c>
      <c r="G37" s="50">
        <v>4</v>
      </c>
      <c r="H37" s="39">
        <f t="shared" si="7"/>
        <v>49665.72</v>
      </c>
      <c r="J37" s="41">
        <v>20</v>
      </c>
      <c r="K37" s="42" t="str">
        <f t="shared" si="8"/>
        <v>Автошины</v>
      </c>
      <c r="L37" s="43"/>
      <c r="M37" s="44" t="str">
        <f t="shared" si="9"/>
        <v>шт.</v>
      </c>
      <c r="N37" s="45">
        <f t="shared" si="10"/>
        <v>12416.43</v>
      </c>
      <c r="O37" s="38"/>
      <c r="P37" s="44">
        <f t="shared" si="11"/>
        <v>4</v>
      </c>
      <c r="Q37" s="46">
        <f t="shared" si="12"/>
        <v>0</v>
      </c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47" customFormat="1" ht="30" x14ac:dyDescent="0.25">
      <c r="A38" s="36"/>
      <c r="B38" s="37">
        <v>21</v>
      </c>
      <c r="C38" s="49" t="s">
        <v>40</v>
      </c>
      <c r="D38" s="49" t="s">
        <v>60</v>
      </c>
      <c r="E38" s="48" t="s">
        <v>12</v>
      </c>
      <c r="F38" s="38">
        <v>11538.6</v>
      </c>
      <c r="G38" s="50">
        <v>12</v>
      </c>
      <c r="H38" s="39">
        <f t="shared" si="7"/>
        <v>138463.20000000001</v>
      </c>
      <c r="J38" s="41">
        <v>21</v>
      </c>
      <c r="K38" s="42" t="str">
        <f t="shared" si="8"/>
        <v>Автошины</v>
      </c>
      <c r="L38" s="43"/>
      <c r="M38" s="44" t="str">
        <f t="shared" si="9"/>
        <v>шт.</v>
      </c>
      <c r="N38" s="45">
        <f t="shared" si="10"/>
        <v>11538.6</v>
      </c>
      <c r="O38" s="38"/>
      <c r="P38" s="44">
        <f t="shared" si="11"/>
        <v>12</v>
      </c>
      <c r="Q38" s="46">
        <f t="shared" si="12"/>
        <v>0</v>
      </c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47" customFormat="1" ht="30" x14ac:dyDescent="0.25">
      <c r="A39" s="36"/>
      <c r="B39" s="37">
        <v>22</v>
      </c>
      <c r="C39" s="49" t="s">
        <v>40</v>
      </c>
      <c r="D39" s="49" t="s">
        <v>61</v>
      </c>
      <c r="E39" s="48" t="s">
        <v>12</v>
      </c>
      <c r="F39" s="38">
        <v>9067.7999999999993</v>
      </c>
      <c r="G39" s="50">
        <v>7</v>
      </c>
      <c r="H39" s="39">
        <f t="shared" si="7"/>
        <v>63474.599999999991</v>
      </c>
      <c r="J39" s="41">
        <v>22</v>
      </c>
      <c r="K39" s="42" t="str">
        <f t="shared" si="8"/>
        <v>Автошины</v>
      </c>
      <c r="L39" s="43"/>
      <c r="M39" s="44" t="str">
        <f t="shared" si="9"/>
        <v>шт.</v>
      </c>
      <c r="N39" s="45">
        <f t="shared" si="10"/>
        <v>9067.7999999999993</v>
      </c>
      <c r="O39" s="38"/>
      <c r="P39" s="44">
        <f t="shared" si="11"/>
        <v>7</v>
      </c>
      <c r="Q39" s="46">
        <f t="shared" si="12"/>
        <v>0</v>
      </c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47" customFormat="1" ht="45" x14ac:dyDescent="0.25">
      <c r="A40" s="36"/>
      <c r="B40" s="37">
        <v>23</v>
      </c>
      <c r="C40" s="49" t="s">
        <v>40</v>
      </c>
      <c r="D40" s="49" t="s">
        <v>62</v>
      </c>
      <c r="E40" s="48" t="s">
        <v>12</v>
      </c>
      <c r="F40" s="38">
        <v>7050</v>
      </c>
      <c r="G40" s="50">
        <v>19</v>
      </c>
      <c r="H40" s="39">
        <f t="shared" si="7"/>
        <v>133950</v>
      </c>
      <c r="J40" s="41">
        <v>23</v>
      </c>
      <c r="K40" s="42" t="str">
        <f t="shared" si="8"/>
        <v>Автошины</v>
      </c>
      <c r="L40" s="43"/>
      <c r="M40" s="44" t="str">
        <f t="shared" si="9"/>
        <v>шт.</v>
      </c>
      <c r="N40" s="45">
        <f t="shared" si="10"/>
        <v>7050</v>
      </c>
      <c r="O40" s="38"/>
      <c r="P40" s="44">
        <f t="shared" si="11"/>
        <v>19</v>
      </c>
      <c r="Q40" s="46">
        <f t="shared" si="12"/>
        <v>0</v>
      </c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47" customFormat="1" ht="30" x14ac:dyDescent="0.25">
      <c r="A41" s="36"/>
      <c r="B41" s="37">
        <v>24</v>
      </c>
      <c r="C41" s="49" t="s">
        <v>40</v>
      </c>
      <c r="D41" s="49" t="s">
        <v>63</v>
      </c>
      <c r="E41" s="48" t="s">
        <v>12</v>
      </c>
      <c r="F41" s="38">
        <v>3500</v>
      </c>
      <c r="G41" s="50">
        <v>31</v>
      </c>
      <c r="H41" s="39">
        <f t="shared" si="7"/>
        <v>108500</v>
      </c>
      <c r="J41" s="41">
        <v>24</v>
      </c>
      <c r="K41" s="42" t="str">
        <f t="shared" si="8"/>
        <v>Автошины</v>
      </c>
      <c r="L41" s="43"/>
      <c r="M41" s="44" t="str">
        <f t="shared" si="9"/>
        <v>шт.</v>
      </c>
      <c r="N41" s="45">
        <f t="shared" si="10"/>
        <v>3500</v>
      </c>
      <c r="O41" s="38"/>
      <c r="P41" s="44">
        <f t="shared" si="11"/>
        <v>31</v>
      </c>
      <c r="Q41" s="46">
        <f t="shared" si="12"/>
        <v>0</v>
      </c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47" customFormat="1" ht="30.75" thickBot="1" x14ac:dyDescent="0.3">
      <c r="A42" s="36"/>
      <c r="B42" s="37">
        <v>25</v>
      </c>
      <c r="C42" s="49" t="s">
        <v>40</v>
      </c>
      <c r="D42" s="49" t="s">
        <v>64</v>
      </c>
      <c r="E42" s="48" t="s">
        <v>12</v>
      </c>
      <c r="F42" s="38">
        <v>10926.16</v>
      </c>
      <c r="G42" s="50">
        <v>4</v>
      </c>
      <c r="H42" s="39">
        <f t="shared" si="7"/>
        <v>43704.639999999999</v>
      </c>
      <c r="J42" s="41">
        <v>25</v>
      </c>
      <c r="K42" s="42" t="str">
        <f t="shared" si="8"/>
        <v>Автошины</v>
      </c>
      <c r="L42" s="43"/>
      <c r="M42" s="44" t="str">
        <f t="shared" si="9"/>
        <v>шт.</v>
      </c>
      <c r="N42" s="45">
        <f t="shared" si="10"/>
        <v>10926.16</v>
      </c>
      <c r="O42" s="38"/>
      <c r="P42" s="44">
        <f t="shared" si="11"/>
        <v>4</v>
      </c>
      <c r="Q42" s="46">
        <f t="shared" si="12"/>
        <v>0</v>
      </c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15" customFormat="1" ht="27" customHeight="1" thickBot="1" x14ac:dyDescent="0.3">
      <c r="A43" s="20"/>
      <c r="B43" s="102" t="s">
        <v>23</v>
      </c>
      <c r="C43" s="103"/>
      <c r="D43" s="61"/>
      <c r="E43" s="21"/>
      <c r="F43" s="18"/>
      <c r="G43" s="68">
        <f>SUM(G18:G42)</f>
        <v>243</v>
      </c>
      <c r="H43" s="23">
        <f>SUM(H18:H42)</f>
        <v>2018320.04</v>
      </c>
      <c r="I43" s="23"/>
      <c r="J43" s="18"/>
      <c r="K43" s="18"/>
      <c r="L43" s="18"/>
      <c r="M43" s="19"/>
      <c r="N43" s="24"/>
      <c r="O43" s="24"/>
      <c r="P43" s="67">
        <f>SUM(P18:P42)</f>
        <v>243</v>
      </c>
      <c r="Q43" s="24">
        <f>SUM(Q18:Q42)</f>
        <v>0</v>
      </c>
      <c r="R43" s="24"/>
    </row>
    <row r="44" spans="1:27" s="15" customFormat="1" ht="27" customHeight="1" x14ac:dyDescent="0.25">
      <c r="A44" s="96" t="s">
        <v>20</v>
      </c>
      <c r="B44" s="97"/>
      <c r="C44" s="97"/>
      <c r="D44" s="97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9"/>
    </row>
    <row r="45" spans="1:27" s="15" customFormat="1" ht="27" customHeight="1" x14ac:dyDescent="0.25">
      <c r="A45" s="96" t="s">
        <v>30</v>
      </c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9"/>
    </row>
    <row r="46" spans="1:27" ht="27" customHeight="1" x14ac:dyDescent="0.25">
      <c r="A46" s="4"/>
      <c r="B46" s="37">
        <v>1</v>
      </c>
      <c r="C46" s="52" t="s">
        <v>28</v>
      </c>
      <c r="D46" s="52" t="s">
        <v>65</v>
      </c>
      <c r="E46" s="48" t="s">
        <v>22</v>
      </c>
      <c r="F46" s="72">
        <f>35512.98/G46</f>
        <v>8878.2450000000008</v>
      </c>
      <c r="G46" s="50">
        <v>4</v>
      </c>
      <c r="H46" s="39">
        <f t="shared" ref="H46:H55" si="13">F46*G46</f>
        <v>35512.980000000003</v>
      </c>
      <c r="I46" s="1"/>
      <c r="J46" s="41">
        <f t="shared" ref="J46" si="14">B46</f>
        <v>1</v>
      </c>
      <c r="K46" s="53" t="str">
        <f t="shared" ref="K46:K55" si="15">C46</f>
        <v xml:space="preserve">Автошина </v>
      </c>
      <c r="L46" s="43"/>
      <c r="M46" s="44" t="str">
        <f t="shared" ref="M46:M55" si="16">E46</f>
        <v>шт</v>
      </c>
      <c r="N46" s="45">
        <f>F46</f>
        <v>8878.2450000000008</v>
      </c>
      <c r="O46" s="38"/>
      <c r="P46" s="44">
        <f t="shared" ref="P46:P55" si="17">G46</f>
        <v>4</v>
      </c>
      <c r="Q46" s="46">
        <f t="shared" ref="Q46:Q56" si="18">O46*P46</f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27" customHeight="1" x14ac:dyDescent="0.25">
      <c r="A47" s="4"/>
      <c r="B47" s="51">
        <v>2</v>
      </c>
      <c r="C47" s="52" t="s">
        <v>28</v>
      </c>
      <c r="D47" s="52" t="s">
        <v>52</v>
      </c>
      <c r="E47" s="48" t="s">
        <v>22</v>
      </c>
      <c r="F47" s="73">
        <f>23208.27/4</f>
        <v>5802.0675000000001</v>
      </c>
      <c r="G47" s="55">
        <v>4</v>
      </c>
      <c r="H47" s="39">
        <f t="shared" si="13"/>
        <v>23208.27</v>
      </c>
      <c r="I47" s="1"/>
      <c r="J47" s="41"/>
      <c r="K47" s="53" t="str">
        <f t="shared" si="15"/>
        <v xml:space="preserve">Автошина </v>
      </c>
      <c r="L47" s="56"/>
      <c r="M47" s="44" t="str">
        <f t="shared" si="16"/>
        <v>шт</v>
      </c>
      <c r="N47" s="45">
        <f t="shared" ref="N47:N55" si="19">F47</f>
        <v>5802.0675000000001</v>
      </c>
      <c r="O47" s="54"/>
      <c r="P47" s="44">
        <f t="shared" si="17"/>
        <v>4</v>
      </c>
      <c r="Q47" s="46">
        <f t="shared" si="18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27" customHeight="1" x14ac:dyDescent="0.25">
      <c r="A48" s="4"/>
      <c r="B48" s="51">
        <v>3</v>
      </c>
      <c r="C48" s="52" t="s">
        <v>28</v>
      </c>
      <c r="D48" s="52" t="s">
        <v>66</v>
      </c>
      <c r="E48" s="48" t="s">
        <v>22</v>
      </c>
      <c r="F48" s="73">
        <f>48672.95/4</f>
        <v>12168.237499999999</v>
      </c>
      <c r="G48" s="55">
        <v>4</v>
      </c>
      <c r="H48" s="39">
        <f t="shared" si="13"/>
        <v>48672.95</v>
      </c>
      <c r="I48" s="1"/>
      <c r="J48" s="41"/>
      <c r="K48" s="53" t="str">
        <f t="shared" si="15"/>
        <v xml:space="preserve">Автошина </v>
      </c>
      <c r="L48" s="56"/>
      <c r="M48" s="44" t="str">
        <f t="shared" si="16"/>
        <v>шт</v>
      </c>
      <c r="N48" s="45">
        <f t="shared" si="19"/>
        <v>12168.237499999999</v>
      </c>
      <c r="O48" s="54"/>
      <c r="P48" s="44">
        <f t="shared" si="17"/>
        <v>4</v>
      </c>
      <c r="Q48" s="46">
        <f t="shared" si="18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7" customHeight="1" x14ac:dyDescent="0.25">
      <c r="A49" s="4"/>
      <c r="B49" s="37">
        <v>4</v>
      </c>
      <c r="C49" s="52" t="s">
        <v>28</v>
      </c>
      <c r="D49" s="52" t="s">
        <v>67</v>
      </c>
      <c r="E49" s="48" t="s">
        <v>22</v>
      </c>
      <c r="F49" s="73">
        <v>15200</v>
      </c>
      <c r="G49" s="55">
        <v>12</v>
      </c>
      <c r="H49" s="39">
        <f t="shared" si="13"/>
        <v>182400</v>
      </c>
      <c r="I49" s="1"/>
      <c r="J49" s="41"/>
      <c r="K49" s="53" t="str">
        <f t="shared" si="15"/>
        <v xml:space="preserve">Автошина </v>
      </c>
      <c r="L49" s="56"/>
      <c r="M49" s="44" t="str">
        <f t="shared" si="16"/>
        <v>шт</v>
      </c>
      <c r="N49" s="45">
        <f t="shared" si="19"/>
        <v>15200</v>
      </c>
      <c r="O49" s="54"/>
      <c r="P49" s="44">
        <f t="shared" si="17"/>
        <v>12</v>
      </c>
      <c r="Q49" s="46">
        <f t="shared" si="18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7" customHeight="1" x14ac:dyDescent="0.25">
      <c r="A50" s="4"/>
      <c r="B50" s="51">
        <v>5</v>
      </c>
      <c r="C50" s="52" t="s">
        <v>28</v>
      </c>
      <c r="D50" s="52" t="s">
        <v>68</v>
      </c>
      <c r="E50" s="48" t="s">
        <v>22</v>
      </c>
      <c r="F50" s="73">
        <f>7946.68/G50</f>
        <v>3973.34</v>
      </c>
      <c r="G50" s="55">
        <v>2</v>
      </c>
      <c r="H50" s="39">
        <f t="shared" si="13"/>
        <v>7946.68</v>
      </c>
      <c r="I50" s="1"/>
      <c r="J50" s="41"/>
      <c r="K50" s="53" t="str">
        <f t="shared" si="15"/>
        <v xml:space="preserve">Автошина </v>
      </c>
      <c r="L50" s="56"/>
      <c r="M50" s="44" t="str">
        <f t="shared" si="16"/>
        <v>шт</v>
      </c>
      <c r="N50" s="45">
        <f t="shared" si="19"/>
        <v>3973.34</v>
      </c>
      <c r="O50" s="54"/>
      <c r="P50" s="44">
        <f t="shared" si="17"/>
        <v>2</v>
      </c>
      <c r="Q50" s="46">
        <f t="shared" si="18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7" customHeight="1" x14ac:dyDescent="0.25">
      <c r="A51" s="4"/>
      <c r="B51" s="51">
        <v>6</v>
      </c>
      <c r="C51" s="52" t="s">
        <v>26</v>
      </c>
      <c r="D51" s="52" t="s">
        <v>69</v>
      </c>
      <c r="E51" s="48" t="s">
        <v>22</v>
      </c>
      <c r="F51" s="73">
        <v>10006.5</v>
      </c>
      <c r="G51" s="55">
        <v>2</v>
      </c>
      <c r="H51" s="39">
        <f t="shared" si="13"/>
        <v>20013</v>
      </c>
      <c r="I51" s="1"/>
      <c r="J51" s="41"/>
      <c r="K51" s="53" t="str">
        <f t="shared" si="15"/>
        <v>Автошина</v>
      </c>
      <c r="L51" s="56"/>
      <c r="M51" s="44" t="str">
        <f t="shared" si="16"/>
        <v>шт</v>
      </c>
      <c r="N51" s="45">
        <f t="shared" si="19"/>
        <v>10006.5</v>
      </c>
      <c r="O51" s="54"/>
      <c r="P51" s="44">
        <f t="shared" si="17"/>
        <v>2</v>
      </c>
      <c r="Q51" s="46">
        <f t="shared" si="18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7" customHeight="1" x14ac:dyDescent="0.25">
      <c r="A52" s="4"/>
      <c r="B52" s="37">
        <v>7</v>
      </c>
      <c r="C52" s="52" t="s">
        <v>26</v>
      </c>
      <c r="D52" s="52" t="s">
        <v>70</v>
      </c>
      <c r="E52" s="48" t="s">
        <v>22</v>
      </c>
      <c r="F52" s="73">
        <v>11967.28</v>
      </c>
      <c r="G52" s="55">
        <v>2</v>
      </c>
      <c r="H52" s="39">
        <f t="shared" si="13"/>
        <v>23934.560000000001</v>
      </c>
      <c r="I52" s="1"/>
      <c r="J52" s="41"/>
      <c r="K52" s="53" t="str">
        <f t="shared" si="15"/>
        <v>Автошина</v>
      </c>
      <c r="L52" s="56"/>
      <c r="M52" s="44" t="str">
        <f t="shared" si="16"/>
        <v>шт</v>
      </c>
      <c r="N52" s="45">
        <f t="shared" si="19"/>
        <v>11967.28</v>
      </c>
      <c r="O52" s="54"/>
      <c r="P52" s="44">
        <f t="shared" si="17"/>
        <v>2</v>
      </c>
      <c r="Q52" s="46">
        <f t="shared" si="18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7" customHeight="1" x14ac:dyDescent="0.25">
      <c r="A53" s="4"/>
      <c r="B53" s="51">
        <v>8</v>
      </c>
      <c r="C53" s="52" t="s">
        <v>26</v>
      </c>
      <c r="D53" s="52" t="s">
        <v>71</v>
      </c>
      <c r="E53" s="48" t="s">
        <v>22</v>
      </c>
      <c r="F53" s="73">
        <v>16141</v>
      </c>
      <c r="G53" s="55">
        <v>6</v>
      </c>
      <c r="H53" s="39">
        <f t="shared" si="13"/>
        <v>96846</v>
      </c>
      <c r="I53" s="1"/>
      <c r="J53" s="41"/>
      <c r="K53" s="53" t="str">
        <f t="shared" si="15"/>
        <v>Автошина</v>
      </c>
      <c r="L53" s="56"/>
      <c r="M53" s="44" t="str">
        <f t="shared" si="16"/>
        <v>шт</v>
      </c>
      <c r="N53" s="45">
        <f t="shared" si="19"/>
        <v>16141</v>
      </c>
      <c r="O53" s="54"/>
      <c r="P53" s="44">
        <f t="shared" si="17"/>
        <v>6</v>
      </c>
      <c r="Q53" s="46">
        <f t="shared" si="18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27" customHeight="1" x14ac:dyDescent="0.25">
      <c r="A54" s="4"/>
      <c r="B54" s="51">
        <v>9</v>
      </c>
      <c r="C54" s="52" t="s">
        <v>26</v>
      </c>
      <c r="D54" s="52" t="s">
        <v>72</v>
      </c>
      <c r="E54" s="48" t="s">
        <v>22</v>
      </c>
      <c r="F54" s="73">
        <v>10110</v>
      </c>
      <c r="G54" s="55">
        <v>4</v>
      </c>
      <c r="H54" s="39">
        <f t="shared" si="13"/>
        <v>40440</v>
      </c>
      <c r="I54" s="1"/>
      <c r="J54" s="41"/>
      <c r="K54" s="53" t="str">
        <f t="shared" si="15"/>
        <v>Автошина</v>
      </c>
      <c r="L54" s="56"/>
      <c r="M54" s="44" t="str">
        <f t="shared" si="16"/>
        <v>шт</v>
      </c>
      <c r="N54" s="45">
        <f t="shared" si="19"/>
        <v>10110</v>
      </c>
      <c r="O54" s="54"/>
      <c r="P54" s="44">
        <f t="shared" si="17"/>
        <v>4</v>
      </c>
      <c r="Q54" s="46">
        <f t="shared" si="18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27" customHeight="1" x14ac:dyDescent="0.25">
      <c r="A55" s="4"/>
      <c r="B55" s="37">
        <v>10</v>
      </c>
      <c r="C55" s="52" t="s">
        <v>26</v>
      </c>
      <c r="D55" s="52" t="s">
        <v>73</v>
      </c>
      <c r="E55" s="48" t="s">
        <v>22</v>
      </c>
      <c r="F55" s="73">
        <v>5613</v>
      </c>
      <c r="G55" s="55">
        <v>4</v>
      </c>
      <c r="H55" s="39">
        <f t="shared" si="13"/>
        <v>22452</v>
      </c>
      <c r="I55" s="1"/>
      <c r="J55" s="41"/>
      <c r="K55" s="53" t="str">
        <f t="shared" si="15"/>
        <v>Автошина</v>
      </c>
      <c r="L55" s="56"/>
      <c r="M55" s="44" t="str">
        <f t="shared" si="16"/>
        <v>шт</v>
      </c>
      <c r="N55" s="45">
        <f t="shared" si="19"/>
        <v>5613</v>
      </c>
      <c r="O55" s="54"/>
      <c r="P55" s="44">
        <f t="shared" si="17"/>
        <v>4</v>
      </c>
      <c r="Q55" s="46">
        <f t="shared" si="18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s="15" customFormat="1" ht="31.5" customHeight="1" x14ac:dyDescent="0.25">
      <c r="A56" s="20"/>
      <c r="B56" s="104" t="s">
        <v>32</v>
      </c>
      <c r="C56" s="105"/>
      <c r="D56" s="57"/>
      <c r="E56" s="17"/>
      <c r="F56" s="25"/>
      <c r="G56" s="69">
        <f>SUM(G46:G55)</f>
        <v>44</v>
      </c>
      <c r="H56" s="23">
        <f>SUM(H46:H55)</f>
        <v>501426.44</v>
      </c>
      <c r="I56" s="23"/>
      <c r="J56" s="25"/>
      <c r="K56" s="25"/>
      <c r="L56" s="25"/>
      <c r="M56" s="19"/>
      <c r="N56" s="24"/>
      <c r="O56" s="24"/>
      <c r="P56" s="67">
        <f>SUM(P46:P55)</f>
        <v>44</v>
      </c>
      <c r="Q56" s="24">
        <f t="shared" si="18"/>
        <v>0</v>
      </c>
      <c r="R56" s="24"/>
    </row>
    <row r="57" spans="1:27" s="15" customFormat="1" ht="15.75" customHeight="1" x14ac:dyDescent="0.25">
      <c r="A57" s="96" t="s">
        <v>31</v>
      </c>
      <c r="B57" s="97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9"/>
    </row>
    <row r="58" spans="1:27" ht="45" x14ac:dyDescent="0.25">
      <c r="A58" s="4"/>
      <c r="B58" s="16">
        <v>1</v>
      </c>
      <c r="C58" s="49" t="s">
        <v>28</v>
      </c>
      <c r="D58" s="49" t="s">
        <v>74</v>
      </c>
      <c r="E58" s="48" t="s">
        <v>22</v>
      </c>
      <c r="F58" s="72">
        <v>8300</v>
      </c>
      <c r="G58" s="50">
        <v>10</v>
      </c>
      <c r="H58" s="39">
        <f t="shared" ref="H58:H61" si="20">F58*G58</f>
        <v>83000</v>
      </c>
      <c r="I58" s="1"/>
      <c r="J58" s="41">
        <f t="shared" ref="J58:J61" si="21">B58</f>
        <v>1</v>
      </c>
      <c r="K58" s="53" t="str">
        <f t="shared" ref="K58:K61" si="22">C58</f>
        <v xml:space="preserve">Автошина </v>
      </c>
      <c r="L58" s="43"/>
      <c r="M58" s="44" t="str">
        <f t="shared" ref="M58:M59" si="23">E58</f>
        <v>шт</v>
      </c>
      <c r="N58" s="45">
        <f>F58</f>
        <v>8300</v>
      </c>
      <c r="O58" s="38"/>
      <c r="P58" s="44">
        <f t="shared" ref="P58:P61" si="24">G58</f>
        <v>10</v>
      </c>
      <c r="Q58" s="46">
        <f t="shared" ref="Q58:Q61" si="25">O58*P58</f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45" x14ac:dyDescent="0.25">
      <c r="A59" s="4"/>
      <c r="B59" s="16">
        <v>2</v>
      </c>
      <c r="C59" s="49" t="s">
        <v>28</v>
      </c>
      <c r="D59" s="49" t="s">
        <v>75</v>
      </c>
      <c r="E59" s="48" t="s">
        <v>22</v>
      </c>
      <c r="F59" s="72">
        <v>5481</v>
      </c>
      <c r="G59" s="50">
        <v>10</v>
      </c>
      <c r="H59" s="39">
        <f t="shared" si="20"/>
        <v>54810</v>
      </c>
      <c r="I59" s="1"/>
      <c r="J59" s="41">
        <f t="shared" si="21"/>
        <v>2</v>
      </c>
      <c r="K59" s="53" t="str">
        <f t="shared" si="22"/>
        <v xml:space="preserve">Автошина </v>
      </c>
      <c r="L59" s="43"/>
      <c r="M59" s="44" t="str">
        <f t="shared" si="23"/>
        <v>шт</v>
      </c>
      <c r="N59" s="45">
        <f t="shared" ref="N59:N61" si="26">F59</f>
        <v>5481</v>
      </c>
      <c r="O59" s="38"/>
      <c r="P59" s="44">
        <f t="shared" si="24"/>
        <v>10</v>
      </c>
      <c r="Q59" s="46">
        <f t="shared" si="25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60" x14ac:dyDescent="0.25">
      <c r="A60" s="4"/>
      <c r="B60" s="22">
        <v>3</v>
      </c>
      <c r="C60" s="49" t="s">
        <v>28</v>
      </c>
      <c r="D60" s="49" t="s">
        <v>76</v>
      </c>
      <c r="E60" s="48" t="s">
        <v>22</v>
      </c>
      <c r="F60" s="73">
        <v>11200</v>
      </c>
      <c r="G60" s="55">
        <v>5</v>
      </c>
      <c r="H60" s="39">
        <f t="shared" si="20"/>
        <v>56000</v>
      </c>
      <c r="I60" s="1"/>
      <c r="J60" s="41">
        <f t="shared" si="21"/>
        <v>3</v>
      </c>
      <c r="K60" s="53" t="str">
        <f t="shared" si="22"/>
        <v xml:space="preserve">Автошина </v>
      </c>
      <c r="L60" s="56"/>
      <c r="M60" s="44" t="s">
        <v>12</v>
      </c>
      <c r="N60" s="45">
        <f t="shared" si="26"/>
        <v>11200</v>
      </c>
      <c r="O60" s="54"/>
      <c r="P60" s="44">
        <f t="shared" si="24"/>
        <v>5</v>
      </c>
      <c r="Q60" s="46">
        <f t="shared" si="25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45" x14ac:dyDescent="0.25">
      <c r="A61" s="4"/>
      <c r="B61" s="16">
        <v>4</v>
      </c>
      <c r="C61" s="49" t="s">
        <v>26</v>
      </c>
      <c r="D61" s="49" t="s">
        <v>44</v>
      </c>
      <c r="E61" s="48" t="s">
        <v>22</v>
      </c>
      <c r="F61" s="72">
        <v>12355</v>
      </c>
      <c r="G61" s="50">
        <v>18</v>
      </c>
      <c r="H61" s="39">
        <f t="shared" si="20"/>
        <v>222390</v>
      </c>
      <c r="I61" s="1"/>
      <c r="J61" s="41">
        <f t="shared" si="21"/>
        <v>4</v>
      </c>
      <c r="K61" s="53" t="str">
        <f t="shared" si="22"/>
        <v>Автошина</v>
      </c>
      <c r="L61" s="43"/>
      <c r="M61" s="44" t="str">
        <f t="shared" ref="M61" si="27">E61</f>
        <v>шт</v>
      </c>
      <c r="N61" s="45">
        <f t="shared" si="26"/>
        <v>12355</v>
      </c>
      <c r="O61" s="38"/>
      <c r="P61" s="44">
        <f t="shared" si="24"/>
        <v>18</v>
      </c>
      <c r="Q61" s="46">
        <f t="shared" si="25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s="15" customFormat="1" ht="34.5" customHeight="1" thickBot="1" x14ac:dyDescent="0.3">
      <c r="A62" s="27"/>
      <c r="B62" s="106" t="s">
        <v>33</v>
      </c>
      <c r="C62" s="105"/>
      <c r="D62" s="57"/>
      <c r="E62" s="17"/>
      <c r="F62" s="25"/>
      <c r="G62" s="70">
        <f>SUM(G58:G61)</f>
        <v>43</v>
      </c>
      <c r="H62" s="23">
        <f>SUM(H58:H61)</f>
        <v>416200</v>
      </c>
      <c r="I62" s="23"/>
      <c r="J62" s="26"/>
      <c r="K62" s="25"/>
      <c r="L62" s="25"/>
      <c r="M62" s="19"/>
      <c r="N62" s="24"/>
      <c r="O62" s="24"/>
      <c r="P62" s="71">
        <f>SUM(P58:P61)</f>
        <v>43</v>
      </c>
      <c r="Q62" s="24">
        <f t="shared" ref="Q62" si="28">O62*P62</f>
        <v>0</v>
      </c>
      <c r="R62" s="24"/>
    </row>
    <row r="63" spans="1:27" ht="21" customHeight="1" thickBot="1" x14ac:dyDescent="0.3">
      <c r="A63" s="4"/>
      <c r="B63" s="77" t="s">
        <v>6</v>
      </c>
      <c r="C63" s="78"/>
      <c r="D63" s="78"/>
      <c r="E63" s="78"/>
      <c r="F63" s="78"/>
      <c r="G63" s="79"/>
      <c r="H63" s="9">
        <f>H62+H56+H43+H16</f>
        <v>3697579.36</v>
      </c>
      <c r="I63" s="1"/>
      <c r="J63" s="77" t="s">
        <v>6</v>
      </c>
      <c r="K63" s="78"/>
      <c r="L63" s="78"/>
      <c r="M63" s="78"/>
      <c r="N63" s="78"/>
      <c r="O63" s="78"/>
      <c r="P63" s="79"/>
      <c r="Q63" s="9">
        <f>SUM(Q58:Q61)</f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" customHeight="1" x14ac:dyDescent="0.25">
      <c r="A64" s="4"/>
      <c r="B64" s="89" t="s">
        <v>16</v>
      </c>
      <c r="C64" s="90"/>
      <c r="D64" s="90"/>
      <c r="E64" s="90"/>
      <c r="F64" s="90"/>
      <c r="G64" s="13">
        <v>0.2</v>
      </c>
      <c r="H64" s="10">
        <f>H63*G64</f>
        <v>739515.87199999997</v>
      </c>
      <c r="I64" s="1"/>
      <c r="J64" s="89" t="s">
        <v>16</v>
      </c>
      <c r="K64" s="90"/>
      <c r="L64" s="90"/>
      <c r="M64" s="90"/>
      <c r="N64" s="90"/>
      <c r="O64" s="90"/>
      <c r="P64" s="13">
        <v>0.2</v>
      </c>
      <c r="Q64" s="10">
        <f>Q63*P64</f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 thickBot="1" x14ac:dyDescent="0.3">
      <c r="A65" s="4"/>
      <c r="B65" s="82" t="s">
        <v>7</v>
      </c>
      <c r="C65" s="83"/>
      <c r="D65" s="83"/>
      <c r="E65" s="83"/>
      <c r="F65" s="83"/>
      <c r="G65" s="84"/>
      <c r="H65" s="11">
        <f>H63+H64</f>
        <v>4437095.2319999998</v>
      </c>
      <c r="I65" s="1"/>
      <c r="J65" s="82" t="s">
        <v>7</v>
      </c>
      <c r="K65" s="83"/>
      <c r="L65" s="83"/>
      <c r="M65" s="83"/>
      <c r="N65" s="83"/>
      <c r="O65" s="83"/>
      <c r="P65" s="84"/>
      <c r="Q65" s="11">
        <f>Q63+Q64</f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A66" s="1"/>
    </row>
    <row r="69" spans="1:27" ht="81.75" customHeight="1" x14ac:dyDescent="0.25">
      <c r="K69" s="110" t="s">
        <v>81</v>
      </c>
      <c r="L69" s="111"/>
    </row>
  </sheetData>
  <mergeCells count="22">
    <mergeCell ref="J3:R3"/>
    <mergeCell ref="J4:M4"/>
    <mergeCell ref="K69:L69"/>
    <mergeCell ref="A44:R44"/>
    <mergeCell ref="A45:R45"/>
    <mergeCell ref="B43:C43"/>
    <mergeCell ref="B56:C56"/>
    <mergeCell ref="B62:C62"/>
    <mergeCell ref="J7:Q7"/>
    <mergeCell ref="J63:P63"/>
    <mergeCell ref="B1:Q1"/>
    <mergeCell ref="B3:F3"/>
    <mergeCell ref="B63:G63"/>
    <mergeCell ref="B65:G65"/>
    <mergeCell ref="B7:H7"/>
    <mergeCell ref="J65:P65"/>
    <mergeCell ref="B64:F64"/>
    <mergeCell ref="J64:O64"/>
    <mergeCell ref="A9:O9"/>
    <mergeCell ref="A17:R17"/>
    <mergeCell ref="A57:R57"/>
    <mergeCell ref="B16:C16"/>
  </mergeCells>
  <pageMargins left="0" right="0" top="0" bottom="0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2018-12-24T06:59:30Z</cp:lastPrinted>
  <dcterms:created xsi:type="dcterms:W3CDTF">2018-05-22T01:14:50Z</dcterms:created>
  <dcterms:modified xsi:type="dcterms:W3CDTF">2018-12-25T00:18:38Z</dcterms:modified>
</cp:coreProperties>
</file>