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225" windowWidth="14820" windowHeight="12585"/>
  </bookViews>
  <sheets>
    <sheet name="Лист1" sheetId="1" r:id="rId1"/>
  </sheets>
  <definedNames>
    <definedName name="Z_D3E5AFB2_A911_4663_B506_36248F00171B_.wvu.PrintArea" localSheetId="0" hidden="1">Лист1!$A$24:$D$291</definedName>
    <definedName name="_xlnm.Print_Area" localSheetId="0">Лист1!$A$1:$D$281</definedName>
  </definedNames>
  <calcPr calcId="145621"/>
  <customWorkbookViews>
    <customWorkbookView name="Суворов Игорь Игоревич - Личное представление" guid="{D3E5AFB2-A911-4663-B506-36248F00171B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33" i="1" l="1"/>
  <c r="D201" i="1" l="1"/>
  <c r="D200" i="1"/>
  <c r="D199" i="1"/>
  <c r="D170" i="1"/>
  <c r="D169" i="1"/>
  <c r="D168" i="1"/>
  <c r="D137" i="1"/>
  <c r="D136" i="1"/>
  <c r="D104" i="1"/>
  <c r="D103" i="1"/>
  <c r="D102" i="1"/>
  <c r="D67" i="1"/>
  <c r="D66" i="1"/>
  <c r="D65" i="1"/>
  <c r="D35" i="1"/>
  <c r="D34" i="1"/>
  <c r="D33" i="1"/>
  <c r="D183" i="1" l="1"/>
  <c r="D182" i="1"/>
  <c r="D150" i="1"/>
  <c r="D117" i="1"/>
  <c r="D116" i="1"/>
  <c r="D80" i="1"/>
  <c r="D79" i="1"/>
  <c r="D48" i="1"/>
  <c r="D47" i="1"/>
  <c r="D234" i="1"/>
  <c r="D268" i="1"/>
  <c r="D184" i="1"/>
  <c r="D151" i="1"/>
  <c r="D118" i="1"/>
  <c r="D81" i="1"/>
  <c r="D49" i="1"/>
  <c r="D84" i="1" l="1"/>
  <c r="D154" i="1"/>
  <c r="D230" i="1"/>
  <c r="D269" i="1" s="1"/>
  <c r="D187" i="1"/>
  <c r="D121" i="1"/>
  <c r="D52" i="1"/>
  <c r="D185" i="1"/>
  <c r="D186" i="1" s="1"/>
  <c r="D55" i="1"/>
  <c r="D119" i="1"/>
  <c r="D120" i="1" s="1"/>
  <c r="D152" i="1"/>
  <c r="D153" i="1" s="1"/>
  <c r="D124" i="1"/>
  <c r="D190" i="1"/>
  <c r="D188" i="1"/>
  <c r="D189" i="1" s="1"/>
  <c r="D157" i="1"/>
  <c r="D155" i="1"/>
  <c r="D156" i="1" s="1"/>
  <c r="D122" i="1"/>
  <c r="D123" i="1" s="1"/>
  <c r="D85" i="1"/>
  <c r="D86" i="1" s="1"/>
  <c r="D87" i="1"/>
  <c r="D82" i="1"/>
  <c r="D83" i="1" s="1"/>
  <c r="D50" i="1"/>
  <c r="D51" i="1" s="1"/>
  <c r="D53" i="1" l="1"/>
  <c r="D54" i="1" s="1"/>
</calcChain>
</file>

<file path=xl/sharedStrings.xml><?xml version="1.0" encoding="utf-8"?>
<sst xmlns="http://schemas.openxmlformats.org/spreadsheetml/2006/main" count="500" uniqueCount="143">
  <si>
    <t>Наименованние работ</t>
  </si>
  <si>
    <t>Кол-во</t>
  </si>
  <si>
    <t>Единица измерения</t>
  </si>
  <si>
    <t>№ п/п</t>
  </si>
  <si>
    <t xml:space="preserve">СП «Западные ЭС» </t>
  </si>
  <si>
    <t>шт.</t>
  </si>
  <si>
    <t>Развозка опор по трассе ВЛ</t>
  </si>
  <si>
    <t>Развозка оснастки промежуточных опор по трассе ВЛ</t>
  </si>
  <si>
    <t>Развозка оснастки анкерных опор по трассе ВЛ</t>
  </si>
  <si>
    <t>Забивка вертикальных электродов, на глубину до 3 м</t>
  </si>
  <si>
    <t>Устройство горизонтального заземления</t>
  </si>
  <si>
    <t>Устройство заземляющих спусков на опоре ВЛ-0,4 кВ</t>
  </si>
  <si>
    <t>100 м</t>
  </si>
  <si>
    <t>100 м³</t>
  </si>
  <si>
    <t>Разработка грунта вручную</t>
  </si>
  <si>
    <t>Засыпка траншей и котлованов вручную</t>
  </si>
  <si>
    <t>Установка информационных знаков</t>
  </si>
  <si>
    <t>Пусконаладочные работы</t>
  </si>
  <si>
    <t>Измерение сопротивления растеканию тока заземлителя</t>
  </si>
  <si>
    <t>Материалы:</t>
  </si>
  <si>
    <t>передаваемые заказчиком подрядчику по договору купли продажи:</t>
  </si>
  <si>
    <t>км</t>
  </si>
  <si>
    <t>т</t>
  </si>
  <si>
    <t>Транспортная схема</t>
  </si>
  <si>
    <t>с. Нововоскресеновка – г. Шимановск (Шимановский РЭС)</t>
  </si>
  <si>
    <t>Погрузо-разгрузочные работы</t>
  </si>
  <si>
    <t>Погрузка-разгрузка материалов, провода.</t>
  </si>
  <si>
    <t>Погрузка-разгрузка Ж/Б опор.</t>
  </si>
  <si>
    <t>Председатель комиссии: Начальник ПТС</t>
  </si>
  <si>
    <t>Члены комиссии:     Начальник сл. линий</t>
  </si>
  <si>
    <t xml:space="preserve">Устройство ответвлений от ВЛ - 0,4 кВ к зданиямв 2 провода </t>
  </si>
  <si>
    <t xml:space="preserve">Устройство ответвлений от ВЛ - 0,4 кВ к зданиям в 4 провода </t>
  </si>
  <si>
    <t>км.</t>
  </si>
  <si>
    <t>Снятие ответвленийв 2 провода</t>
  </si>
  <si>
    <t>Снятие ответвленийв 4 провода</t>
  </si>
  <si>
    <t>преобретаемые подрядчиком самостоятельно:</t>
  </si>
  <si>
    <t>1.Заземление опор ВЛИ 0,4 кВ необходимо выполнить в соответствии с типовым проектом СЕЛЬЭНЕРГОПРОЕКТ Шифр 3.407-150 и ПУЭ (7 издание) гл. 1.7; 2.4</t>
  </si>
  <si>
    <t>6. Работы производятся в охранной зоне ВЛ, проходящей по населённой местности.</t>
  </si>
  <si>
    <t>Стойка СВ 95-3, ТУ-5863-00700113557-94</t>
  </si>
  <si>
    <t>Провод СИП2 (3*50+1*54,6) ГОСТ 31946-2012</t>
  </si>
  <si>
    <t>Провод СИП4 (2*16) ГОСТ 31946-2012</t>
  </si>
  <si>
    <t>Демонтаж одностоечных деревянных опор ВЛ 0,4 кВ</t>
  </si>
  <si>
    <t>Демонтаж провода ВЛ 0,4 кВ (в 3 провода)</t>
  </si>
  <si>
    <t>Демонтаж одного дополнительного провода</t>
  </si>
  <si>
    <r>
      <t xml:space="preserve">Монтаж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</si>
  <si>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подставных одностоечных ж/б опор (П-23) ВЛ 0,4  кВ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</si>
  <si>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промежуточных одностоечных ж/б опор (УП-23)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</si>
  <si>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концевых одностоечных ж/б опор (А-23) ВЛ 0,4  кВ с одним подкосом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</si>
  <si>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одностоечных ж/б опор (УА-23) ВЛ 0,4 кВ с двумя подкосами </t>
    </r>
    <r>
      <rPr>
        <i/>
        <sz val="11"/>
        <color theme="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</si>
  <si>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r>
      <t xml:space="preserve">Монтаж дополнительного подкоса на существующую опору ВЛ-0,4 кВ </t>
    </r>
    <r>
      <rPr>
        <i/>
        <sz val="11"/>
        <rFont val="Times New Roman"/>
        <family val="1"/>
        <charset val="204"/>
      </rPr>
      <t>(Засыпка пазух котлованов и трамбовка осуществляется при установке опор привозным грунтом –ПГС из расчёта 0,2 м3 под одну стойку)</t>
    </r>
  </si>
  <si>
    <t xml:space="preserve">Подвеска изолированных проводов ВЛ 0,4 кВ с помощью механизмов на опорах </t>
  </si>
  <si>
    <t>Демонтажные работы на ВЛ 0.4 кВ Ф-6 от ТП №36-05</t>
  </si>
  <si>
    <t>Проверка наличия цепи между заземлителями и заземлёнными элементами</t>
  </si>
  <si>
    <r>
      <t xml:space="preserve">Демонтаж одностоечных деревянных опор ВЛ 0,4 кВ с одним подкосом </t>
    </r>
    <r>
      <rPr>
        <sz val="12"/>
        <rFont val="Times New Roman"/>
        <family val="1"/>
        <charset val="204"/>
      </rPr>
      <t/>
    </r>
  </si>
  <si>
    <t>Валка деревьев твёрдых пород диаметр стволов до 32 см.</t>
  </si>
  <si>
    <t>Разделка древесины твёрдых пород диаметром  до 32 см.</t>
  </si>
  <si>
    <t>Перевозка демонтированных материалов</t>
  </si>
  <si>
    <t>Перевозка порубочных остатков</t>
  </si>
  <si>
    <t>Монтажные работы на ВЛ 0.4 кВ Ф-6 от ТП №36-05</t>
  </si>
  <si>
    <t xml:space="preserve">                                       Инженер сл. линий</t>
  </si>
  <si>
    <t>Бондаренко И.С.</t>
  </si>
  <si>
    <t>Лавриченко А.С.</t>
  </si>
  <si>
    <t xml:space="preserve">       Суворов И.И.</t>
  </si>
  <si>
    <t>«Утверждаю»</t>
  </si>
  <si>
    <t xml:space="preserve">Главный инженер </t>
  </si>
  <si>
    <r>
      <rPr>
        <b/>
        <sz val="9"/>
        <color theme="1"/>
        <rFont val="Times New Roman"/>
        <family val="1"/>
        <charset val="204"/>
      </rPr>
      <t xml:space="preserve">                                                                                                         (подпись)</t>
    </r>
    <r>
      <rPr>
        <b/>
        <sz val="13"/>
        <color theme="1"/>
        <rFont val="Calibri"/>
        <family val="2"/>
        <charset val="204"/>
        <scheme val="minor"/>
      </rPr>
      <t xml:space="preserve">    </t>
    </r>
  </si>
  <si>
    <t>ВЕДОМОСТЬ ОБЪЕМОВ РАБОТ</t>
  </si>
  <si>
    <t xml:space="preserve">Комиссия в составе: </t>
  </si>
  <si>
    <t>Начальника ПТС Бондаренко И.С.</t>
  </si>
  <si>
    <t>Начальника сл. линий - Лавриченко А.С.</t>
  </si>
  <si>
    <r>
      <rPr>
        <b/>
        <sz val="15"/>
        <color theme="1"/>
        <rFont val="Times New Roman"/>
        <family val="1"/>
        <charset val="204"/>
      </rPr>
      <t>Акционерное общество
«Дальневосточная распределительная сетевая компания»
Филиал «Амурские электрические сети»
СП «Западные электрические сети»
_________________________________________</t>
    </r>
    <r>
      <rPr>
        <sz val="11"/>
        <color theme="1"/>
        <rFont val="Times New Roman"/>
        <family val="1"/>
        <charset val="204"/>
      </rPr>
      <t xml:space="preserve">__________
</t>
    </r>
    <r>
      <rPr>
        <sz val="9"/>
        <color theme="1"/>
        <rFont val="Times New Roman"/>
        <family val="1"/>
        <charset val="204"/>
      </rPr>
      <t>676450, г. Свободный, ул. 40 лет Октября  80.  Тел/факс: (416-43) 3-05-64;   E-mail: doc@zes.amur.drsk.ru
                     ОКПО 97987579, ОГРН 1052800111308, ИНН/КПП 2801108200/280102003</t>
    </r>
  </si>
  <si>
    <t>Инженера сл. линий Суворов И.И.</t>
  </si>
  <si>
    <t>10 м</t>
  </si>
  <si>
    <t>«____» _____________  2018 г.</t>
  </si>
  <si>
    <t>____________________ Е.Ю. Гнеушев</t>
  </si>
  <si>
    <t>Демонтаж одностоечных деревянных опор на ж/б приставке ВЛ 0,4 кВ</t>
  </si>
  <si>
    <r>
      <t xml:space="preserve">Демонтаж одностоечных деревянных опор на ж/б приставке ВЛ 0,4 кВ с одним подкосом </t>
    </r>
    <r>
      <rPr>
        <sz val="12"/>
        <rFont val="Times New Roman"/>
        <family val="1"/>
        <charset val="204"/>
      </rPr>
      <t/>
    </r>
  </si>
  <si>
    <t>Демонтаж одностоечных ж/б ВЛ 0,4 кВ</t>
  </si>
  <si>
    <r>
      <t xml:space="preserve">Демонтаж одностоечных ж/б ВЛ 0,4 кВ с одним подкосом </t>
    </r>
    <r>
      <rPr>
        <sz val="12"/>
        <rFont val="Times New Roman"/>
        <family val="1"/>
        <charset val="204"/>
      </rPr>
      <t/>
    </r>
  </si>
  <si>
    <t>Демонтажные работы на ВЛ 0.4 кВ Ф-3 от ТП №8-32</t>
  </si>
  <si>
    <r>
      <t xml:space="preserve">Демонтаж одностоечных ж/б опор ВЛ 0,4 кВ с одним подкосом </t>
    </r>
    <r>
      <rPr>
        <sz val="12"/>
        <rFont val="Times New Roman"/>
        <family val="1"/>
        <charset val="204"/>
      </rPr>
      <t/>
    </r>
  </si>
  <si>
    <t>Демонтаж траверс с существующих ж/б опор</t>
  </si>
  <si>
    <t>Монтаж арматуры СИП на существующие ж/б опоры</t>
  </si>
  <si>
    <t xml:space="preserve">Подвеска изолированных проводов ВЛ 0,4 кВ с помощью 
механизмов на опорах
СИП2 3*50+1*54,6+1*16– 0.308 км.                                         </t>
  </si>
  <si>
    <t>Монтажные работы на ВЛ 0.4 кВ Ф-3 от ТП №8-32</t>
  </si>
  <si>
    <t>Демонтажные работы на ВЛ 0.4 кВ Ф-2 от ТП №8-32</t>
  </si>
  <si>
    <t>Монтажные работы на ВЛ 0.4 кВ Ф-2 от ТП №8-32</t>
  </si>
  <si>
    <t>Демонтаж одностоечных ж/б опор ВЛ 0,4 кВ</t>
  </si>
  <si>
    <t xml:space="preserve">Подвеска изолированных проводов ВЛ 0,4 кВ с помощью 
механизмов на опорах
СИП2 3*50+1*54,6 – 0.762 км.                                         </t>
  </si>
  <si>
    <t>2. Закрепление опор в грунте необходимо выполнить в соответствии с типовым проектом ОАО «НИИЦ МРСК»  Шифр 11.0014</t>
  </si>
  <si>
    <t>3. Монтажные работы по ВЛИ-0,4 кВ выполнять в соответствии с типовым проектом ОАО «НИИЦ МРСК»  Шифр 11.0014</t>
  </si>
  <si>
    <t xml:space="preserve">4. Для выполнения работ применять линейную арматуру в соответствии с типовым проектом ОАО «РОСЭП» Шифр 25.0017      </t>
  </si>
  <si>
    <t>1 измерение</t>
  </si>
  <si>
    <t>Измерение цепи пентли фаза-ноль</t>
  </si>
  <si>
    <t>Провод СИП2 (3*50+1*54,6+1*16) ГОСТ 31946-2012</t>
  </si>
  <si>
    <t xml:space="preserve">Приложение 2 к техническому заданию </t>
  </si>
  <si>
    <t xml:space="preserve">реконструкция распределительных сетей </t>
  </si>
  <si>
    <t>10/0,4 кВ г. Шимановска</t>
  </si>
  <si>
    <r>
      <t xml:space="preserve">провела обследование </t>
    </r>
    <r>
      <rPr>
        <u/>
        <sz val="13"/>
        <color rgb="FFFF0000"/>
        <rFont val="Times New Roman"/>
        <family val="1"/>
        <charset val="204"/>
      </rPr>
      <t>ВЛ-0,4 кВ от ТП 10/0,4 кВ № 33</t>
    </r>
    <r>
      <rPr>
        <u/>
        <sz val="13"/>
        <color theme="1"/>
        <rFont val="Times New Roman"/>
        <family val="1"/>
        <charset val="204"/>
      </rPr>
      <t xml:space="preserve"> и установила необходимость производства следующего объема работ: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</si>
  <si>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ТП 10/0,4 кВ № 33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</si>
  <si>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Ф-1 ТП 10/0,4 кВ № 33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</si>
  <si>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ТП 10/0,4 кВ № 33</t>
    </r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</si>
  <si>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Ф-2 ТП 10/0,4 кВ № 33</t>
    </r>
  </si>
  <si>
    <r>
      <t xml:space="preserve">Демонтажные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ТП 10/0,4 кВ № 33</t>
    </r>
  </si>
  <si>
    <t xml:space="preserve">Демонтаж одностоечных деревянных опор ВЛ 0,4 кВ с одним подкосом </t>
  </si>
  <si>
    <r>
      <t xml:space="preserve">Демонтаж одностоечных деревянных опор на ж/б приставке ВЛ 0,4 кВ </t>
    </r>
    <r>
      <rPr>
        <sz val="12"/>
        <rFont val="Times New Roman"/>
        <family val="1"/>
        <charset val="204"/>
      </rPr>
      <t/>
    </r>
  </si>
  <si>
    <t xml:space="preserve">Демонтаж одностоечных деревянных опор на ж/б приставке ВЛ 0,4 кВ с одним подкосом </t>
  </si>
  <si>
    <r>
      <t xml:space="preserve">Монтажные работы на </t>
    </r>
    <r>
      <rPr>
        <b/>
        <u/>
        <sz val="13"/>
        <color rgb="FFFF0000"/>
        <rFont val="Times New Roman"/>
        <family val="1"/>
        <charset val="204"/>
      </rPr>
      <t>ВЛ-0,4 кВ Ф-3 ТП 10/0,4 кВ № 33</t>
    </r>
  </si>
  <si>
    <t>Кронштейн У4</t>
  </si>
  <si>
    <t>Заземляющий проводник ЗП6 (3 м)</t>
  </si>
  <si>
    <t>Зажим Р72 для ЗП6</t>
  </si>
  <si>
    <t>Кронштейн CS 10.3</t>
  </si>
  <si>
    <t>Зажим РА 1500</t>
  </si>
  <si>
    <t>Комплект промежуточной подвески ES1500Е</t>
  </si>
  <si>
    <t>Лента F 207</t>
  </si>
  <si>
    <t>Бугель NB 20</t>
  </si>
  <si>
    <t>Анкерный зажим СА 16</t>
  </si>
  <si>
    <t>Натяжной зажим DN123</t>
  </si>
  <si>
    <t>Зажим ответвительный Р 645</t>
  </si>
  <si>
    <t>Зажим ответвительный Р 616</t>
  </si>
  <si>
    <t>Зажим Р 95</t>
  </si>
  <si>
    <t>Плашечный зажим CD 35</t>
  </si>
  <si>
    <t>Зажим РС-481</t>
  </si>
  <si>
    <t>Хомут стяжной Е 778</t>
  </si>
  <si>
    <t>Колпачки СЕ 25.150</t>
  </si>
  <si>
    <t>Наконечник CPTAUP 50</t>
  </si>
  <si>
    <t>Наконечник CPTAUP 54.6</t>
  </si>
  <si>
    <t>Сталь углеродистая обыкновенного качества, круглая диаметром 18 мм</t>
  </si>
  <si>
    <t>ПГС</t>
  </si>
  <si>
    <t>Электроды МР-3</t>
  </si>
  <si>
    <t>Краска МА-015, ПФ-014</t>
  </si>
  <si>
    <t>кг</t>
  </si>
  <si>
    <t>Болт оцинкованный М10х50</t>
  </si>
  <si>
    <t>Гайка оцинкованная М10</t>
  </si>
  <si>
    <t>Шайба оцинкованная 12</t>
  </si>
  <si>
    <t>6</t>
  </si>
  <si>
    <t>г. Свободный база СП ЗЭС – ВЛ-0,4 кВ от ТП 10/0,4 кВ № 33</t>
  </si>
  <si>
    <t>Подвеска изолированных проводов ВЛ 0,4 кВ с помощью 
механизмов на опорах
СИП2 3*50+1*54,6 – 0.23 км.</t>
  </si>
  <si>
    <t>Подвеска изолированных проводов ВЛ 0,4 кВ с помощью 
механизмов на опорах
СИП2 3*50+1*54,6 – 0.57 км.</t>
  </si>
  <si>
    <t>Подвеска изолированных проводов ВЛ 0,4 кВ с помощью 
механизмов на опорах
СИП2 3*50+1*54,6 – 0.947 км.</t>
  </si>
  <si>
    <t>Реконструкция распределительных сетей 10/0,4 кВ г. Шимановска</t>
  </si>
  <si>
    <t>Провод СИП4 (4*16) ГОСТ 31946-2012</t>
  </si>
  <si>
    <t xml:space="preserve">5. Для выполнения работ применять песчано-гравийную смесь природную, фракция гравия 10-70 мм в количестве 40% от общей массы (ГОСТ 23735-2014)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</si>
</sst>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  <font>
      <u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u/>
      <sz val="13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vertical="center" wrapText="1"/>
      <protection locked="0"/>
    </xf>
    <xf numFmtId="0" fontId="11" fillId="0" borderId="1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horizontal="center" vertical="center"/>
    </xf>
    <xf numFmtId="1" fontId="11" fillId="0" borderId="5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 wrapText="1"/>
    </xf>
    <xf numFmtId="164" fontId="11" fillId="0" borderId="1" xfId="0" applyNumberFormat="1" applyFont="1" applyBorder="1" applyAlignment="1" applyProtection="1">
      <alignment horizontal="center" vertical="center" wrapText="1"/>
    </xf>
    <xf numFmtId="1" fontId="11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/>
    <xf numFmtId="165" fontId="11" fillId="0" borderId="1" xfId="0" applyNumberFormat="1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vertical="center" wrapText="1"/>
      <protection locked="0"/>
    </xf>
    <xf numFmtId="0" fontId="11" fillId="0" borderId="3" xfId="0" applyFont="1" applyBorder="1" applyProtection="1">
      <protection locked="0"/>
    </xf>
    <xf numFmtId="2" fontId="8" fillId="0" borderId="1" xfId="0" applyNumberFormat="1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2" xfId="0" applyFont="1" applyBorder="1" applyAlignment="1" applyProtection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0" fontId="17" fillId="0" borderId="0" xfId="0" applyFont="1"/>
    <xf numFmtId="0" fontId="3" fillId="0" borderId="0" xfId="0" applyFont="1" applyAlignment="1">
      <alignment horizontal="right" vertical="center"/>
    </xf>
    <xf numFmtId="0" fontId="17" fillId="0" borderId="0" xfId="0" applyFont="1" applyAlignment="1"/>
    <xf numFmtId="0" fontId="2" fillId="0" borderId="0" xfId="0" applyFont="1" applyAlignment="1">
      <alignment horizontal="left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right" vertical="top"/>
    </xf>
    <xf numFmtId="0" fontId="2" fillId="0" borderId="0" xfId="0" applyFont="1"/>
    <xf numFmtId="166" fontId="11" fillId="0" borderId="1" xfId="0" applyNumberFormat="1" applyFont="1" applyBorder="1" applyAlignment="1" applyProtection="1">
      <alignment horizontal="center" vertical="center" wrapText="1"/>
    </xf>
    <xf numFmtId="49" fontId="11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17" fillId="0" borderId="0" xfId="0" applyFont="1" applyAlignment="1">
      <alignment horizontal="center" vertical="top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6" xfId="0" applyFont="1" applyBorder="1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/>
      <protection locked="0"/>
    </xf>
    <xf numFmtId="0" fontId="11" fillId="0" borderId="4" xfId="0" applyFont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2295954</xdr:colOff>
      <xdr:row>1</xdr:row>
      <xdr:rowOff>132326</xdr:rowOff>
    </xdr:from>
    <xdr:to>
      <xdr:col>1</xdr:col>
      <xdr:colOff>3420717</xdr:colOff>
      <xdr:row>4</xdr:row>
      <xdr:rowOff>481631</xdr:rowOff>
    </xdr:to>
    <xdr:pic>
      <xdr:nvPicPr>
        <xdr:cNvPr id="3" name="Рисунок 1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15" y="281413"/>
          <a:ext cx="1124763" cy="87110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1"/>
  <sheetViews>
    <sheetView tabSelected="1" view="pageBreakPreview" topLeftCell="A257" zoomScale="115" zoomScaleNormal="100" zoomScaleSheetLayoutView="115" workbookViewId="0">
      <selection activeCell="B276" sqref="B276"/>
    </sheetView>
  </sheetViews>
  <sheetFormatPr defaultRowHeight="15" x14ac:dyDescent="0.25"/>
  <cols>
    <col min="1" max="1" width="6.7109375" customWidth="1"/>
    <col min="2" max="2" width="64.28515625" customWidth="1"/>
    <col min="3" max="3" width="14.42578125" customWidth="1"/>
    <col min="4" max="4" width="12.42578125" customWidth="1"/>
  </cols>
  <sheetData>
    <row r="1" spans="1:4" ht="12" customHeight="1" x14ac:dyDescent="0.25">
      <c r="B1" s="53" t="s">
        <v>95</v>
      </c>
      <c r="C1" s="53"/>
      <c r="D1" s="53"/>
    </row>
    <row r="2" spans="1:4" ht="14.25" customHeight="1" x14ac:dyDescent="0.25">
      <c r="B2" s="54" t="s">
        <v>96</v>
      </c>
      <c r="C2" s="53"/>
      <c r="D2" s="53"/>
    </row>
    <row r="3" spans="1:4" ht="12" customHeight="1" x14ac:dyDescent="0.25">
      <c r="B3" s="54" t="s">
        <v>97</v>
      </c>
      <c r="C3" s="53"/>
      <c r="D3" s="53"/>
    </row>
    <row r="5" spans="1:4" ht="41.25" customHeight="1" x14ac:dyDescent="0.25">
      <c r="A5" s="55"/>
      <c r="B5" s="55"/>
      <c r="C5" s="55"/>
      <c r="D5" s="55"/>
    </row>
    <row r="6" spans="1:4" ht="15" customHeight="1" x14ac:dyDescent="0.25">
      <c r="A6" s="56" t="s">
        <v>70</v>
      </c>
      <c r="B6" s="57"/>
      <c r="C6" s="57"/>
      <c r="D6" s="57"/>
    </row>
    <row r="7" spans="1:4" x14ac:dyDescent="0.25">
      <c r="A7" s="57"/>
      <c r="B7" s="57"/>
      <c r="C7" s="57"/>
      <c r="D7" s="57"/>
    </row>
    <row r="8" spans="1:4" ht="94.5" customHeight="1" x14ac:dyDescent="0.25">
      <c r="A8" s="57"/>
      <c r="B8" s="57"/>
      <c r="C8" s="57"/>
      <c r="D8" s="57"/>
    </row>
    <row r="9" spans="1:4" ht="17.25" customHeight="1" x14ac:dyDescent="0.25">
      <c r="A9" s="45"/>
      <c r="B9" s="45"/>
      <c r="C9" s="45"/>
      <c r="D9" s="45"/>
    </row>
    <row r="10" spans="1:4" ht="17.25" x14ac:dyDescent="0.3">
      <c r="A10" s="36"/>
      <c r="B10" s="37"/>
      <c r="C10" s="58" t="s">
        <v>63</v>
      </c>
      <c r="D10" s="58"/>
    </row>
    <row r="11" spans="1:4" ht="17.25" x14ac:dyDescent="0.3">
      <c r="A11" s="36"/>
      <c r="B11" s="58" t="s">
        <v>64</v>
      </c>
      <c r="C11" s="58"/>
      <c r="D11" s="58"/>
    </row>
    <row r="12" spans="1:4" ht="14.25" customHeight="1" x14ac:dyDescent="0.3">
      <c r="A12" s="36"/>
      <c r="B12" s="58" t="s">
        <v>4</v>
      </c>
      <c r="C12" s="58"/>
      <c r="D12" s="58"/>
    </row>
    <row r="13" spans="1:4" ht="18.75" customHeight="1" x14ac:dyDescent="0.3">
      <c r="A13" s="36"/>
      <c r="B13" s="59" t="s">
        <v>74</v>
      </c>
      <c r="C13" s="59"/>
      <c r="D13" s="59"/>
    </row>
    <row r="14" spans="1:4" ht="10.5" customHeight="1" x14ac:dyDescent="0.3">
      <c r="A14" s="38"/>
      <c r="B14" s="60" t="s">
        <v>65</v>
      </c>
      <c r="C14" s="60"/>
      <c r="D14" s="36"/>
    </row>
    <row r="15" spans="1:4" ht="17.25" customHeight="1" x14ac:dyDescent="0.25">
      <c r="A15" s="58" t="s">
        <v>73</v>
      </c>
      <c r="B15" s="58"/>
      <c r="C15" s="58"/>
      <c r="D15" s="58"/>
    </row>
    <row r="16" spans="1:4" ht="13.5" customHeight="1" x14ac:dyDescent="0.25">
      <c r="A16" s="39"/>
      <c r="B16" s="39"/>
      <c r="C16" s="40"/>
      <c r="D16" s="41"/>
    </row>
    <row r="17" spans="1:4" ht="18.75" customHeight="1" x14ac:dyDescent="0.25">
      <c r="A17" s="49" t="s">
        <v>66</v>
      </c>
      <c r="B17" s="49"/>
      <c r="C17" s="49"/>
      <c r="D17" s="49"/>
    </row>
    <row r="18" spans="1:4" ht="15.75" customHeight="1" x14ac:dyDescent="0.25">
      <c r="A18" s="48" t="s">
        <v>140</v>
      </c>
      <c r="B18" s="49"/>
      <c r="C18" s="49"/>
      <c r="D18" s="49"/>
    </row>
    <row r="19" spans="1:4" ht="23.25" customHeight="1" x14ac:dyDescent="0.25">
      <c r="A19" s="50" t="s">
        <v>67</v>
      </c>
      <c r="B19" s="50"/>
      <c r="C19" s="42"/>
      <c r="D19" s="42"/>
    </row>
    <row r="20" spans="1:4" ht="16.5" x14ac:dyDescent="0.25">
      <c r="A20" s="46" t="s">
        <v>68</v>
      </c>
      <c r="B20" s="46"/>
      <c r="C20" s="50"/>
      <c r="D20" s="50"/>
    </row>
    <row r="21" spans="1:4" ht="16.5" x14ac:dyDescent="0.25">
      <c r="A21" s="46" t="s">
        <v>69</v>
      </c>
      <c r="B21" s="46"/>
      <c r="C21" s="46"/>
      <c r="D21" s="42"/>
    </row>
    <row r="22" spans="1:4" ht="16.5" x14ac:dyDescent="0.25">
      <c r="A22" s="46" t="s">
        <v>71</v>
      </c>
      <c r="B22" s="46"/>
      <c r="C22" s="46"/>
      <c r="D22" s="42"/>
    </row>
    <row r="23" spans="1:4" ht="34.5" customHeight="1" x14ac:dyDescent="0.25">
      <c r="A23" s="47" t="s">
        <v>98</v>
      </c>
      <c r="B23" s="47"/>
      <c r="C23" s="47"/>
      <c r="D23" s="47"/>
    </row>
    <row r="24" spans="1:4" ht="33" x14ac:dyDescent="0.25">
      <c r="A24" s="3" t="s">
        <v>3</v>
      </c>
      <c r="B24" s="3" t="s">
        <v>0</v>
      </c>
      <c r="C24" s="4" t="s">
        <v>2</v>
      </c>
      <c r="D24" s="4" t="s">
        <v>1</v>
      </c>
    </row>
    <row r="25" spans="1:4" ht="16.5" x14ac:dyDescent="0.25">
      <c r="A25" s="63" t="s">
        <v>99</v>
      </c>
      <c r="B25" s="63"/>
      <c r="C25" s="63"/>
      <c r="D25" s="63"/>
    </row>
    <row r="26" spans="1:4" ht="35.25" customHeight="1" x14ac:dyDescent="0.25">
      <c r="A26" s="3">
        <v>1</v>
      </c>
      <c r="B26" s="5" t="s">
        <v>75</v>
      </c>
      <c r="C26" s="3" t="s">
        <v>5</v>
      </c>
      <c r="D26" s="6">
        <v>8</v>
      </c>
    </row>
    <row r="27" spans="1:4" ht="29.25" hidden="1" customHeight="1" x14ac:dyDescent="0.25">
      <c r="A27" s="3">
        <v>2</v>
      </c>
      <c r="B27" s="5" t="s">
        <v>76</v>
      </c>
      <c r="C27" s="3" t="s">
        <v>5</v>
      </c>
      <c r="D27" s="6">
        <v>0</v>
      </c>
    </row>
    <row r="28" spans="1:4" ht="18.75" customHeight="1" x14ac:dyDescent="0.25">
      <c r="A28" s="3">
        <v>2</v>
      </c>
      <c r="B28" s="5" t="s">
        <v>42</v>
      </c>
      <c r="C28" s="3" t="s">
        <v>5</v>
      </c>
      <c r="D28" s="6">
        <v>8</v>
      </c>
    </row>
    <row r="29" spans="1:4" ht="18.75" customHeight="1" x14ac:dyDescent="0.25">
      <c r="A29" s="3">
        <v>3</v>
      </c>
      <c r="B29" s="5" t="s">
        <v>43</v>
      </c>
      <c r="C29" s="3" t="s">
        <v>5</v>
      </c>
      <c r="D29" s="6">
        <v>8</v>
      </c>
    </row>
    <row r="30" spans="1:4" ht="18.75" customHeight="1" x14ac:dyDescent="0.25">
      <c r="A30" s="3">
        <v>4</v>
      </c>
      <c r="B30" s="5" t="s">
        <v>33</v>
      </c>
      <c r="C30" s="3" t="s">
        <v>5</v>
      </c>
      <c r="D30" s="6">
        <v>17</v>
      </c>
    </row>
    <row r="31" spans="1:4" ht="18.75" hidden="1" customHeight="1" x14ac:dyDescent="0.25">
      <c r="A31" s="3"/>
      <c r="B31" s="7" t="s">
        <v>34</v>
      </c>
      <c r="C31" s="9" t="s">
        <v>5</v>
      </c>
      <c r="D31" s="31">
        <v>0</v>
      </c>
    </row>
    <row r="32" spans="1:4" ht="18.75" customHeight="1" x14ac:dyDescent="0.25">
      <c r="A32" s="3">
        <v>5</v>
      </c>
      <c r="B32" s="32" t="s">
        <v>54</v>
      </c>
      <c r="C32" s="33" t="s">
        <v>5</v>
      </c>
      <c r="D32" s="6">
        <v>19</v>
      </c>
    </row>
    <row r="33" spans="1:4" ht="18.75" customHeight="1" x14ac:dyDescent="0.25">
      <c r="A33" s="3">
        <v>6</v>
      </c>
      <c r="B33" s="32" t="s">
        <v>55</v>
      </c>
      <c r="C33" s="33" t="s">
        <v>5</v>
      </c>
      <c r="D33" s="34">
        <f>D32</f>
        <v>19</v>
      </c>
    </row>
    <row r="34" spans="1:4" ht="18.75" customHeight="1" x14ac:dyDescent="0.25">
      <c r="A34" s="3">
        <v>7</v>
      </c>
      <c r="B34" s="32" t="s">
        <v>56</v>
      </c>
      <c r="C34" s="33" t="s">
        <v>22</v>
      </c>
      <c r="D34" s="35">
        <f>(D28*0.04)*0.248</f>
        <v>7.936E-2</v>
      </c>
    </row>
    <row r="35" spans="1:4" ht="18.75" customHeight="1" x14ac:dyDescent="0.25">
      <c r="A35" s="3">
        <v>8</v>
      </c>
      <c r="B35" s="32" t="s">
        <v>57</v>
      </c>
      <c r="C35" s="33" t="s">
        <v>22</v>
      </c>
      <c r="D35" s="33">
        <f>0.02*D32</f>
        <v>0.38</v>
      </c>
    </row>
    <row r="36" spans="1:4" ht="18.75" customHeight="1" x14ac:dyDescent="0.25">
      <c r="A36" s="63" t="s">
        <v>100</v>
      </c>
      <c r="B36" s="63"/>
      <c r="C36" s="63"/>
      <c r="D36" s="63"/>
    </row>
    <row r="37" spans="1:4" ht="48" customHeight="1" x14ac:dyDescent="0.25">
      <c r="A37" s="3">
        <v>9</v>
      </c>
      <c r="B37" s="21" t="s">
        <v>44</v>
      </c>
      <c r="C37" s="3" t="s">
        <v>5</v>
      </c>
      <c r="D37" s="6">
        <v>1</v>
      </c>
    </row>
    <row r="38" spans="1:4" ht="66.75" customHeight="1" x14ac:dyDescent="0.25">
      <c r="A38" s="3">
        <v>10</v>
      </c>
      <c r="B38" s="21" t="s">
        <v>45</v>
      </c>
      <c r="C38" s="3" t="s">
        <v>5</v>
      </c>
      <c r="D38" s="6">
        <v>7</v>
      </c>
    </row>
    <row r="39" spans="1:4" ht="66" hidden="1" customHeight="1" x14ac:dyDescent="0.25">
      <c r="A39" s="3">
        <v>13</v>
      </c>
      <c r="B39" s="5" t="s">
        <v>46</v>
      </c>
      <c r="C39" s="3" t="s">
        <v>5</v>
      </c>
      <c r="D39" s="6">
        <v>0</v>
      </c>
    </row>
    <row r="40" spans="1:4" ht="66.75" hidden="1" customHeight="1" x14ac:dyDescent="0.25">
      <c r="A40" s="3">
        <v>14</v>
      </c>
      <c r="B40" s="5" t="s">
        <v>47</v>
      </c>
      <c r="C40" s="3" t="s">
        <v>5</v>
      </c>
      <c r="D40" s="6">
        <v>0</v>
      </c>
    </row>
    <row r="41" spans="1:4" ht="63" hidden="1" x14ac:dyDescent="0.25">
      <c r="A41" s="3">
        <v>15</v>
      </c>
      <c r="B41" s="5" t="s">
        <v>48</v>
      </c>
      <c r="C41" s="3" t="s">
        <v>5</v>
      </c>
      <c r="D41" s="6">
        <v>0</v>
      </c>
    </row>
    <row r="42" spans="1:4" ht="63" hidden="1" x14ac:dyDescent="0.25">
      <c r="A42" s="3"/>
      <c r="B42" s="5" t="s">
        <v>49</v>
      </c>
      <c r="C42" s="3" t="s">
        <v>5</v>
      </c>
      <c r="D42" s="6">
        <v>0</v>
      </c>
    </row>
    <row r="43" spans="1:4" ht="16.5" hidden="1" x14ac:dyDescent="0.25">
      <c r="A43" s="3"/>
      <c r="B43" s="5" t="s">
        <v>82</v>
      </c>
      <c r="C43" s="3" t="s">
        <v>5</v>
      </c>
      <c r="D43" s="6">
        <v>6</v>
      </c>
    </row>
    <row r="44" spans="1:4" ht="56.25" customHeight="1" x14ac:dyDescent="0.25">
      <c r="A44" s="3">
        <v>11</v>
      </c>
      <c r="B44" s="5" t="s">
        <v>137</v>
      </c>
      <c r="C44" s="3" t="s">
        <v>32</v>
      </c>
      <c r="D44" s="6">
        <v>0.23</v>
      </c>
    </row>
    <row r="45" spans="1:4" ht="34.5" customHeight="1" x14ac:dyDescent="0.25">
      <c r="A45" s="3">
        <v>12</v>
      </c>
      <c r="B45" s="5" t="s">
        <v>30</v>
      </c>
      <c r="C45" s="3" t="s">
        <v>5</v>
      </c>
      <c r="D45" s="6">
        <v>21</v>
      </c>
    </row>
    <row r="46" spans="1:4" ht="32.25" hidden="1" customHeight="1" x14ac:dyDescent="0.25">
      <c r="A46" s="3"/>
      <c r="B46" s="7" t="s">
        <v>31</v>
      </c>
      <c r="C46" s="3" t="s">
        <v>5</v>
      </c>
      <c r="D46" s="6">
        <v>0</v>
      </c>
    </row>
    <row r="47" spans="1:4" ht="16.5" x14ac:dyDescent="0.25">
      <c r="A47" s="3">
        <v>13</v>
      </c>
      <c r="B47" s="18" t="s">
        <v>6</v>
      </c>
      <c r="C47" s="3" t="s">
        <v>5</v>
      </c>
      <c r="D47" s="12">
        <f>D37+D38+(D39*2)+(D40*2)+(D41*3)+D42</f>
        <v>8</v>
      </c>
    </row>
    <row r="48" spans="1:4" ht="19.5" customHeight="1" x14ac:dyDescent="0.25">
      <c r="A48" s="3">
        <v>14</v>
      </c>
      <c r="B48" s="19" t="s">
        <v>7</v>
      </c>
      <c r="C48" s="3" t="s">
        <v>5</v>
      </c>
      <c r="D48" s="13">
        <f>D37+D38+D42</f>
        <v>8</v>
      </c>
    </row>
    <row r="49" spans="1:4" ht="16.5" hidden="1" customHeight="1" x14ac:dyDescent="0.25">
      <c r="A49" s="3">
        <v>20</v>
      </c>
      <c r="B49" s="20" t="s">
        <v>8</v>
      </c>
      <c r="C49" s="3" t="s">
        <v>5</v>
      </c>
      <c r="D49" s="13">
        <f>D41+D40+D39</f>
        <v>0</v>
      </c>
    </row>
    <row r="50" spans="1:4" ht="18" customHeight="1" x14ac:dyDescent="0.25">
      <c r="A50" s="3">
        <v>15</v>
      </c>
      <c r="B50" s="19" t="s">
        <v>9</v>
      </c>
      <c r="C50" s="9" t="s">
        <v>5</v>
      </c>
      <c r="D50" s="14">
        <f>(D49+D48)/2</f>
        <v>4</v>
      </c>
    </row>
    <row r="51" spans="1:4" ht="17.25" customHeight="1" x14ac:dyDescent="0.25">
      <c r="A51" s="3">
        <v>16</v>
      </c>
      <c r="B51" s="19" t="s">
        <v>10</v>
      </c>
      <c r="C51" s="4" t="s">
        <v>72</v>
      </c>
      <c r="D51" s="24">
        <f>(D50*1)/10</f>
        <v>0.4</v>
      </c>
    </row>
    <row r="52" spans="1:4" ht="18.75" customHeight="1" x14ac:dyDescent="0.25">
      <c r="A52" s="3">
        <v>17</v>
      </c>
      <c r="B52" s="19" t="s">
        <v>11</v>
      </c>
      <c r="C52" s="4" t="s">
        <v>12</v>
      </c>
      <c r="D52" s="15">
        <f>((D48+D49)*0.5)/100</f>
        <v>0.04</v>
      </c>
    </row>
    <row r="53" spans="1:4" ht="16.5" x14ac:dyDescent="0.25">
      <c r="A53" s="3">
        <v>18</v>
      </c>
      <c r="B53" s="19" t="s">
        <v>14</v>
      </c>
      <c r="C53" s="4" t="s">
        <v>13</v>
      </c>
      <c r="D53" s="16">
        <f>(D48+D49)*0.00052</f>
        <v>4.1599999999999996E-3</v>
      </c>
    </row>
    <row r="54" spans="1:4" ht="17.25" customHeight="1" x14ac:dyDescent="0.25">
      <c r="A54" s="3">
        <v>19</v>
      </c>
      <c r="B54" s="19" t="s">
        <v>15</v>
      </c>
      <c r="C54" s="4" t="s">
        <v>13</v>
      </c>
      <c r="D54" s="16">
        <f>D53</f>
        <v>4.1599999999999996E-3</v>
      </c>
    </row>
    <row r="55" spans="1:4" ht="18" hidden="1" customHeight="1" x14ac:dyDescent="0.25">
      <c r="A55" s="3"/>
      <c r="B55" s="19" t="s">
        <v>16</v>
      </c>
      <c r="C55" s="4" t="s">
        <v>5</v>
      </c>
      <c r="D55" s="17">
        <f>(D48+D49)/5</f>
        <v>1.6</v>
      </c>
    </row>
    <row r="56" spans="1:4" ht="18" customHeight="1" x14ac:dyDescent="0.25">
      <c r="A56" s="63" t="s">
        <v>101</v>
      </c>
      <c r="B56" s="63"/>
      <c r="C56" s="63"/>
      <c r="D56" s="63"/>
    </row>
    <row r="57" spans="1:4" ht="20.25" customHeight="1" x14ac:dyDescent="0.25">
      <c r="A57" s="3">
        <v>20</v>
      </c>
      <c r="B57" s="5" t="s">
        <v>41</v>
      </c>
      <c r="C57" s="3" t="s">
        <v>5</v>
      </c>
      <c r="D57" s="6">
        <v>4</v>
      </c>
    </row>
    <row r="58" spans="1:4" ht="31.5" customHeight="1" x14ac:dyDescent="0.25">
      <c r="A58" s="3">
        <v>21</v>
      </c>
      <c r="B58" s="5" t="s">
        <v>75</v>
      </c>
      <c r="C58" s="3" t="s">
        <v>5</v>
      </c>
      <c r="D58" s="6">
        <v>4</v>
      </c>
    </row>
    <row r="59" spans="1:4" ht="33" hidden="1" x14ac:dyDescent="0.25">
      <c r="A59" s="3"/>
      <c r="B59" s="5" t="s">
        <v>53</v>
      </c>
      <c r="C59" s="3" t="s">
        <v>5</v>
      </c>
      <c r="D59" s="6">
        <v>0</v>
      </c>
    </row>
    <row r="60" spans="1:4" ht="18.75" customHeight="1" x14ac:dyDescent="0.25">
      <c r="A60" s="3">
        <v>22</v>
      </c>
      <c r="B60" s="5" t="s">
        <v>42</v>
      </c>
      <c r="C60" s="3" t="s">
        <v>5</v>
      </c>
      <c r="D60" s="6">
        <v>8</v>
      </c>
    </row>
    <row r="61" spans="1:4" ht="18.75" customHeight="1" x14ac:dyDescent="0.25">
      <c r="A61" s="3">
        <v>23</v>
      </c>
      <c r="B61" s="5" t="s">
        <v>43</v>
      </c>
      <c r="C61" s="3" t="s">
        <v>5</v>
      </c>
      <c r="D61" s="6">
        <v>8</v>
      </c>
    </row>
    <row r="62" spans="1:4" ht="18.75" customHeight="1" x14ac:dyDescent="0.25">
      <c r="A62" s="3">
        <v>24</v>
      </c>
      <c r="B62" s="5" t="s">
        <v>33</v>
      </c>
      <c r="C62" s="3" t="s">
        <v>5</v>
      </c>
      <c r="D62" s="6">
        <v>20</v>
      </c>
    </row>
    <row r="63" spans="1:4" ht="18.75" customHeight="1" x14ac:dyDescent="0.25">
      <c r="A63" s="3">
        <v>25</v>
      </c>
      <c r="B63" s="7" t="s">
        <v>34</v>
      </c>
      <c r="C63" s="9" t="s">
        <v>5</v>
      </c>
      <c r="D63" s="31">
        <v>2</v>
      </c>
    </row>
    <row r="64" spans="1:4" ht="18.75" customHeight="1" x14ac:dyDescent="0.25">
      <c r="A64" s="3">
        <v>26</v>
      </c>
      <c r="B64" s="32" t="s">
        <v>54</v>
      </c>
      <c r="C64" s="33" t="s">
        <v>5</v>
      </c>
      <c r="D64" s="6">
        <v>13</v>
      </c>
    </row>
    <row r="65" spans="1:4" ht="18.75" customHeight="1" x14ac:dyDescent="0.25">
      <c r="A65" s="3">
        <v>27</v>
      </c>
      <c r="B65" s="32" t="s">
        <v>55</v>
      </c>
      <c r="C65" s="33" t="s">
        <v>5</v>
      </c>
      <c r="D65" s="34">
        <f>D64</f>
        <v>13</v>
      </c>
    </row>
    <row r="66" spans="1:4" ht="18.75" customHeight="1" x14ac:dyDescent="0.25">
      <c r="A66" s="3">
        <v>28</v>
      </c>
      <c r="B66" s="32" t="s">
        <v>56</v>
      </c>
      <c r="C66" s="33" t="s">
        <v>22</v>
      </c>
      <c r="D66" s="35">
        <f>(D60*0.04)*0.248</f>
        <v>7.936E-2</v>
      </c>
    </row>
    <row r="67" spans="1:4" ht="18.75" customHeight="1" x14ac:dyDescent="0.25">
      <c r="A67" s="3">
        <v>29</v>
      </c>
      <c r="B67" s="32" t="s">
        <v>57</v>
      </c>
      <c r="C67" s="33" t="s">
        <v>22</v>
      </c>
      <c r="D67" s="33">
        <f>0.02*D64</f>
        <v>0.26</v>
      </c>
    </row>
    <row r="68" spans="1:4" ht="16.5" x14ac:dyDescent="0.25">
      <c r="A68" s="63" t="s">
        <v>102</v>
      </c>
      <c r="B68" s="63"/>
      <c r="C68" s="63"/>
      <c r="D68" s="63"/>
    </row>
    <row r="69" spans="1:4" ht="45" customHeight="1" x14ac:dyDescent="0.25">
      <c r="A69" s="3">
        <v>30</v>
      </c>
      <c r="B69" s="21" t="s">
        <v>44</v>
      </c>
      <c r="C69" s="3" t="s">
        <v>5</v>
      </c>
      <c r="D69" s="6">
        <v>8</v>
      </c>
    </row>
    <row r="70" spans="1:4" ht="63" x14ac:dyDescent="0.25">
      <c r="A70" s="3">
        <v>31</v>
      </c>
      <c r="B70" s="21" t="s">
        <v>45</v>
      </c>
      <c r="C70" s="3" t="s">
        <v>5</v>
      </c>
      <c r="D70" s="6">
        <v>1</v>
      </c>
    </row>
    <row r="71" spans="1:4" ht="63" x14ac:dyDescent="0.25">
      <c r="A71" s="3">
        <v>32</v>
      </c>
      <c r="B71" s="5" t="s">
        <v>46</v>
      </c>
      <c r="C71" s="3" t="s">
        <v>5</v>
      </c>
      <c r="D71" s="6">
        <v>3</v>
      </c>
    </row>
    <row r="72" spans="1:4" ht="63" x14ac:dyDescent="0.25">
      <c r="A72" s="3">
        <v>33</v>
      </c>
      <c r="B72" s="5" t="s">
        <v>47</v>
      </c>
      <c r="C72" s="3" t="s">
        <v>5</v>
      </c>
      <c r="D72" s="6">
        <v>2</v>
      </c>
    </row>
    <row r="73" spans="1:4" ht="63" hidden="1" x14ac:dyDescent="0.25">
      <c r="A73" s="3"/>
      <c r="B73" s="5" t="s">
        <v>48</v>
      </c>
      <c r="C73" s="3" t="s">
        <v>5</v>
      </c>
      <c r="D73" s="6"/>
    </row>
    <row r="74" spans="1:4" ht="63" x14ac:dyDescent="0.25">
      <c r="A74" s="3">
        <v>34</v>
      </c>
      <c r="B74" s="5" t="s">
        <v>49</v>
      </c>
      <c r="C74" s="3" t="s">
        <v>5</v>
      </c>
      <c r="D74" s="6">
        <v>1</v>
      </c>
    </row>
    <row r="75" spans="1:4" ht="16.5" hidden="1" x14ac:dyDescent="0.25">
      <c r="A75" s="3"/>
      <c r="B75" s="5" t="s">
        <v>82</v>
      </c>
      <c r="C75" s="3" t="s">
        <v>5</v>
      </c>
      <c r="D75" s="6">
        <v>7</v>
      </c>
    </row>
    <row r="76" spans="1:4" ht="49.5" x14ac:dyDescent="0.25">
      <c r="A76" s="3">
        <v>35</v>
      </c>
      <c r="B76" s="5" t="s">
        <v>138</v>
      </c>
      <c r="C76" s="3" t="s">
        <v>32</v>
      </c>
      <c r="D76" s="6">
        <v>0.56999999999999995</v>
      </c>
    </row>
    <row r="77" spans="1:4" ht="33" x14ac:dyDescent="0.25">
      <c r="A77" s="3">
        <v>36</v>
      </c>
      <c r="B77" s="5" t="s">
        <v>30</v>
      </c>
      <c r="C77" s="3" t="s">
        <v>5</v>
      </c>
      <c r="D77" s="6">
        <v>22</v>
      </c>
    </row>
    <row r="78" spans="1:4" ht="33" x14ac:dyDescent="0.25">
      <c r="A78" s="3">
        <v>37</v>
      </c>
      <c r="B78" s="7" t="s">
        <v>31</v>
      </c>
      <c r="C78" s="3" t="s">
        <v>5</v>
      </c>
      <c r="D78" s="6">
        <v>2</v>
      </c>
    </row>
    <row r="79" spans="1:4" ht="16.5" x14ac:dyDescent="0.25">
      <c r="A79" s="3">
        <v>38</v>
      </c>
      <c r="B79" s="18" t="s">
        <v>6</v>
      </c>
      <c r="C79" s="3" t="s">
        <v>5</v>
      </c>
      <c r="D79" s="12">
        <f>D69+D70+(D71*2)+(D72*2)+(D73*3)+D74</f>
        <v>20</v>
      </c>
    </row>
    <row r="80" spans="1:4" ht="16.5" x14ac:dyDescent="0.25">
      <c r="A80" s="3">
        <v>39</v>
      </c>
      <c r="B80" s="19" t="s">
        <v>7</v>
      </c>
      <c r="C80" s="3" t="s">
        <v>5</v>
      </c>
      <c r="D80" s="13">
        <f>D69+D70+D74</f>
        <v>10</v>
      </c>
    </row>
    <row r="81" spans="1:4" ht="16.5" x14ac:dyDescent="0.25">
      <c r="A81" s="3">
        <v>40</v>
      </c>
      <c r="B81" s="20" t="s">
        <v>8</v>
      </c>
      <c r="C81" s="3" t="s">
        <v>5</v>
      </c>
      <c r="D81" s="13">
        <f>D73+D72+D71</f>
        <v>5</v>
      </c>
    </row>
    <row r="82" spans="1:4" ht="16.5" x14ac:dyDescent="0.25">
      <c r="A82" s="3">
        <v>41</v>
      </c>
      <c r="B82" s="19" t="s">
        <v>9</v>
      </c>
      <c r="C82" s="9" t="s">
        <v>5</v>
      </c>
      <c r="D82" s="14">
        <f>(D81+D80)/2</f>
        <v>7.5</v>
      </c>
    </row>
    <row r="83" spans="1:4" ht="16.5" x14ac:dyDescent="0.25">
      <c r="A83" s="3">
        <v>42</v>
      </c>
      <c r="B83" s="19" t="s">
        <v>10</v>
      </c>
      <c r="C83" s="4" t="s">
        <v>72</v>
      </c>
      <c r="D83" s="24">
        <f>(D82*1)/10</f>
        <v>0.75</v>
      </c>
    </row>
    <row r="84" spans="1:4" ht="16.5" x14ac:dyDescent="0.25">
      <c r="A84" s="3">
        <v>43</v>
      </c>
      <c r="B84" s="19" t="s">
        <v>11</v>
      </c>
      <c r="C84" s="4" t="s">
        <v>12</v>
      </c>
      <c r="D84" s="15">
        <f>((D80+D81)*0.5)/100</f>
        <v>7.4999999999999997E-2</v>
      </c>
    </row>
    <row r="85" spans="1:4" ht="16.5" x14ac:dyDescent="0.25">
      <c r="A85" s="3">
        <v>44</v>
      </c>
      <c r="B85" s="19" t="s">
        <v>14</v>
      </c>
      <c r="C85" s="4" t="s">
        <v>13</v>
      </c>
      <c r="D85" s="16">
        <f>(D80+D81)*0.00052</f>
        <v>7.7999999999999996E-3</v>
      </c>
    </row>
    <row r="86" spans="1:4" ht="16.5" x14ac:dyDescent="0.25">
      <c r="A86" s="3">
        <v>45</v>
      </c>
      <c r="B86" s="19" t="s">
        <v>15</v>
      </c>
      <c r="C86" s="4" t="s">
        <v>13</v>
      </c>
      <c r="D86" s="16">
        <f>D85</f>
        <v>7.7999999999999996E-3</v>
      </c>
    </row>
    <row r="87" spans="1:4" ht="16.5" hidden="1" x14ac:dyDescent="0.25">
      <c r="A87" s="3">
        <v>46</v>
      </c>
      <c r="B87" s="19" t="s">
        <v>16</v>
      </c>
      <c r="C87" s="4" t="s">
        <v>5</v>
      </c>
      <c r="D87" s="17">
        <f>(D80+D81)/5</f>
        <v>3</v>
      </c>
    </row>
    <row r="88" spans="1:4" ht="16.5" x14ac:dyDescent="0.25">
      <c r="A88" s="63" t="s">
        <v>103</v>
      </c>
      <c r="B88" s="63"/>
      <c r="C88" s="63"/>
      <c r="D88" s="63"/>
    </row>
    <row r="89" spans="1:4" ht="18.75" customHeight="1" x14ac:dyDescent="0.25">
      <c r="A89" s="3">
        <v>46</v>
      </c>
      <c r="B89" s="5" t="s">
        <v>41</v>
      </c>
      <c r="C89" s="3" t="s">
        <v>5</v>
      </c>
      <c r="D89" s="6">
        <v>14</v>
      </c>
    </row>
    <row r="90" spans="1:4" ht="31.5" customHeight="1" x14ac:dyDescent="0.25">
      <c r="A90" s="3">
        <v>47</v>
      </c>
      <c r="B90" s="5" t="s">
        <v>80</v>
      </c>
      <c r="C90" s="3" t="s">
        <v>5</v>
      </c>
      <c r="D90" s="6">
        <v>3</v>
      </c>
    </row>
    <row r="91" spans="1:4" ht="31.5" customHeight="1" x14ac:dyDescent="0.25">
      <c r="A91" s="3">
        <v>48</v>
      </c>
      <c r="B91" s="5" t="s">
        <v>104</v>
      </c>
      <c r="C91" s="3" t="s">
        <v>5</v>
      </c>
      <c r="D91" s="6">
        <v>1</v>
      </c>
    </row>
    <row r="92" spans="1:4" ht="31.5" customHeight="1" x14ac:dyDescent="0.25">
      <c r="A92" s="3">
        <v>49</v>
      </c>
      <c r="B92" s="5" t="s">
        <v>105</v>
      </c>
      <c r="C92" s="3" t="s">
        <v>5</v>
      </c>
      <c r="D92" s="6">
        <v>10</v>
      </c>
    </row>
    <row r="93" spans="1:4" ht="31.5" customHeight="1" x14ac:dyDescent="0.25">
      <c r="A93" s="3">
        <v>50</v>
      </c>
      <c r="B93" s="5" t="s">
        <v>106</v>
      </c>
      <c r="C93" s="3" t="s">
        <v>5</v>
      </c>
      <c r="D93" s="6">
        <v>2</v>
      </c>
    </row>
    <row r="94" spans="1:4" ht="31.5" hidden="1" customHeight="1" x14ac:dyDescent="0.25">
      <c r="A94" s="3">
        <v>51</v>
      </c>
      <c r="B94" s="5" t="s">
        <v>76</v>
      </c>
      <c r="C94" s="3" t="s">
        <v>5</v>
      </c>
      <c r="D94" s="6">
        <v>0</v>
      </c>
    </row>
    <row r="95" spans="1:4" ht="20.25" hidden="1" customHeight="1" x14ac:dyDescent="0.25">
      <c r="A95" s="3">
        <v>40</v>
      </c>
      <c r="B95" s="5" t="s">
        <v>77</v>
      </c>
      <c r="C95" s="3" t="s">
        <v>5</v>
      </c>
      <c r="D95" s="6">
        <v>0</v>
      </c>
    </row>
    <row r="96" spans="1:4" ht="20.25" hidden="1" customHeight="1" x14ac:dyDescent="0.25">
      <c r="A96" s="3">
        <v>41</v>
      </c>
      <c r="B96" s="5" t="s">
        <v>78</v>
      </c>
      <c r="C96" s="3" t="s">
        <v>5</v>
      </c>
      <c r="D96" s="6">
        <v>0</v>
      </c>
    </row>
    <row r="97" spans="1:4" ht="19.5" customHeight="1" x14ac:dyDescent="0.25">
      <c r="A97" s="3">
        <v>42</v>
      </c>
      <c r="B97" s="5" t="s">
        <v>42</v>
      </c>
      <c r="C97" s="3" t="s">
        <v>5</v>
      </c>
      <c r="D97" s="6">
        <v>32</v>
      </c>
    </row>
    <row r="98" spans="1:4" ht="19.5" customHeight="1" x14ac:dyDescent="0.25">
      <c r="A98" s="3">
        <v>52</v>
      </c>
      <c r="B98" s="5" t="s">
        <v>43</v>
      </c>
      <c r="C98" s="3" t="s">
        <v>5</v>
      </c>
      <c r="D98" s="6">
        <v>32</v>
      </c>
    </row>
    <row r="99" spans="1:4" ht="19.5" customHeight="1" x14ac:dyDescent="0.25">
      <c r="A99" s="3">
        <v>53</v>
      </c>
      <c r="B99" s="5" t="s">
        <v>33</v>
      </c>
      <c r="C99" s="3" t="s">
        <v>5</v>
      </c>
      <c r="D99" s="6">
        <v>29</v>
      </c>
    </row>
    <row r="100" spans="1:4" ht="19.5" hidden="1" customHeight="1" x14ac:dyDescent="0.25">
      <c r="A100" s="3">
        <v>54</v>
      </c>
      <c r="B100" s="7" t="s">
        <v>34</v>
      </c>
      <c r="C100" s="9" t="s">
        <v>5</v>
      </c>
      <c r="D100" s="31">
        <v>0</v>
      </c>
    </row>
    <row r="101" spans="1:4" ht="19.5" customHeight="1" x14ac:dyDescent="0.25">
      <c r="A101" s="3">
        <v>46</v>
      </c>
      <c r="B101" s="32" t="s">
        <v>54</v>
      </c>
      <c r="C101" s="33" t="s">
        <v>5</v>
      </c>
      <c r="D101" s="6">
        <v>31</v>
      </c>
    </row>
    <row r="102" spans="1:4" ht="19.5" customHeight="1" x14ac:dyDescent="0.25">
      <c r="A102" s="3">
        <v>55</v>
      </c>
      <c r="B102" s="32" t="s">
        <v>55</v>
      </c>
      <c r="C102" s="33" t="s">
        <v>5</v>
      </c>
      <c r="D102" s="34">
        <f>D101</f>
        <v>31</v>
      </c>
    </row>
    <row r="103" spans="1:4" ht="19.5" customHeight="1" x14ac:dyDescent="0.25">
      <c r="A103" s="3">
        <v>56</v>
      </c>
      <c r="B103" s="32" t="s">
        <v>56</v>
      </c>
      <c r="C103" s="33" t="s">
        <v>22</v>
      </c>
      <c r="D103" s="35">
        <f>(D97*0.04)*0.248</f>
        <v>0.31744</v>
      </c>
    </row>
    <row r="104" spans="1:4" ht="16.5" x14ac:dyDescent="0.25">
      <c r="A104" s="3">
        <v>57</v>
      </c>
      <c r="B104" s="32" t="s">
        <v>57</v>
      </c>
      <c r="C104" s="33" t="s">
        <v>22</v>
      </c>
      <c r="D104" s="33">
        <f>0.02*D101</f>
        <v>0.62</v>
      </c>
    </row>
    <row r="105" spans="1:4" ht="16.5" x14ac:dyDescent="0.25">
      <c r="A105" s="63" t="s">
        <v>107</v>
      </c>
      <c r="B105" s="63"/>
      <c r="C105" s="63"/>
      <c r="D105" s="63"/>
    </row>
    <row r="106" spans="1:4" ht="46.5" customHeight="1" x14ac:dyDescent="0.25">
      <c r="A106" s="3">
        <v>58</v>
      </c>
      <c r="B106" s="21" t="s">
        <v>44</v>
      </c>
      <c r="C106" s="3" t="s">
        <v>5</v>
      </c>
      <c r="D106" s="6">
        <v>19</v>
      </c>
    </row>
    <row r="107" spans="1:4" ht="63" x14ac:dyDescent="0.25">
      <c r="A107" s="3">
        <v>59</v>
      </c>
      <c r="B107" s="21" t="s">
        <v>45</v>
      </c>
      <c r="C107" s="3" t="s">
        <v>5</v>
      </c>
      <c r="D107" s="6">
        <v>9</v>
      </c>
    </row>
    <row r="108" spans="1:4" ht="63" customHeight="1" x14ac:dyDescent="0.25">
      <c r="A108" s="3">
        <v>60</v>
      </c>
      <c r="B108" s="5" t="s">
        <v>46</v>
      </c>
      <c r="C108" s="3" t="s">
        <v>5</v>
      </c>
      <c r="D108" s="6">
        <v>2</v>
      </c>
    </row>
    <row r="109" spans="1:4" ht="63" x14ac:dyDescent="0.25">
      <c r="A109" s="3">
        <v>61</v>
      </c>
      <c r="B109" s="5" t="s">
        <v>47</v>
      </c>
      <c r="C109" s="3" t="s">
        <v>5</v>
      </c>
      <c r="D109" s="6">
        <v>4</v>
      </c>
    </row>
    <row r="110" spans="1:4" ht="63" hidden="1" x14ac:dyDescent="0.25">
      <c r="A110" s="3">
        <v>62</v>
      </c>
      <c r="B110" s="5" t="s">
        <v>48</v>
      </c>
      <c r="C110" s="3" t="s">
        <v>5</v>
      </c>
      <c r="D110" s="6">
        <v>0</v>
      </c>
    </row>
    <row r="111" spans="1:4" ht="63" hidden="1" x14ac:dyDescent="0.25">
      <c r="A111" s="3"/>
      <c r="B111" s="5" t="s">
        <v>49</v>
      </c>
      <c r="C111" s="3" t="s">
        <v>5</v>
      </c>
      <c r="D111" s="6">
        <v>0</v>
      </c>
    </row>
    <row r="112" spans="1:4" ht="16.5" hidden="1" x14ac:dyDescent="0.25">
      <c r="A112" s="3"/>
      <c r="B112" s="5" t="s">
        <v>82</v>
      </c>
      <c r="C112" s="3" t="s">
        <v>5</v>
      </c>
      <c r="D112" s="6">
        <v>12</v>
      </c>
    </row>
    <row r="113" spans="1:4" ht="48.75" customHeight="1" x14ac:dyDescent="0.25">
      <c r="A113" s="3"/>
      <c r="B113" s="5" t="s">
        <v>139</v>
      </c>
      <c r="C113" s="3" t="s">
        <v>32</v>
      </c>
      <c r="D113" s="6">
        <v>0.94699999999999995</v>
      </c>
    </row>
    <row r="114" spans="1:4" ht="33" x14ac:dyDescent="0.25">
      <c r="A114" s="3">
        <v>63</v>
      </c>
      <c r="B114" s="5" t="s">
        <v>30</v>
      </c>
      <c r="C114" s="3" t="s">
        <v>5</v>
      </c>
      <c r="D114" s="6">
        <v>31</v>
      </c>
    </row>
    <row r="115" spans="1:4" ht="33" hidden="1" x14ac:dyDescent="0.25">
      <c r="A115" s="3">
        <v>64</v>
      </c>
      <c r="B115" s="7" t="s">
        <v>31</v>
      </c>
      <c r="C115" s="3" t="s">
        <v>5</v>
      </c>
      <c r="D115" s="6">
        <v>0</v>
      </c>
    </row>
    <row r="116" spans="1:4" ht="16.5" x14ac:dyDescent="0.25">
      <c r="A116" s="3">
        <v>57</v>
      </c>
      <c r="B116" s="18" t="s">
        <v>6</v>
      </c>
      <c r="C116" s="3" t="s">
        <v>5</v>
      </c>
      <c r="D116" s="12">
        <f>D106+D107+(D108*2)+(D109*2)+(D110*3)+D111</f>
        <v>40</v>
      </c>
    </row>
    <row r="117" spans="1:4" ht="16.5" x14ac:dyDescent="0.25">
      <c r="A117" s="3">
        <v>65</v>
      </c>
      <c r="B117" s="19" t="s">
        <v>7</v>
      </c>
      <c r="C117" s="3" t="s">
        <v>5</v>
      </c>
      <c r="D117" s="13">
        <f>D106+D107+D111</f>
        <v>28</v>
      </c>
    </row>
    <row r="118" spans="1:4" ht="16.5" x14ac:dyDescent="0.25">
      <c r="A118" s="3">
        <v>66</v>
      </c>
      <c r="B118" s="20" t="s">
        <v>8</v>
      </c>
      <c r="C118" s="3" t="s">
        <v>5</v>
      </c>
      <c r="D118" s="13">
        <f>D110+D109+D108</f>
        <v>6</v>
      </c>
    </row>
    <row r="119" spans="1:4" ht="16.5" x14ac:dyDescent="0.25">
      <c r="A119" s="3">
        <v>67</v>
      </c>
      <c r="B119" s="19" t="s">
        <v>9</v>
      </c>
      <c r="C119" s="9" t="s">
        <v>5</v>
      </c>
      <c r="D119" s="14">
        <f>(D118+D117)/2</f>
        <v>17</v>
      </c>
    </row>
    <row r="120" spans="1:4" ht="16.5" x14ac:dyDescent="0.25">
      <c r="A120" s="3">
        <v>68</v>
      </c>
      <c r="B120" s="19" t="s">
        <v>10</v>
      </c>
      <c r="C120" s="4" t="s">
        <v>72</v>
      </c>
      <c r="D120" s="24">
        <f>(D119*1)/10</f>
        <v>1.7</v>
      </c>
    </row>
    <row r="121" spans="1:4" ht="16.5" x14ac:dyDescent="0.25">
      <c r="A121" s="3">
        <v>69</v>
      </c>
      <c r="B121" s="19" t="s">
        <v>11</v>
      </c>
      <c r="C121" s="4" t="s">
        <v>12</v>
      </c>
      <c r="D121" s="15">
        <f>((D117+D118)*0.5)/100</f>
        <v>0.17</v>
      </c>
    </row>
    <row r="122" spans="1:4" ht="16.5" x14ac:dyDescent="0.25">
      <c r="A122" s="3">
        <v>70</v>
      </c>
      <c r="B122" s="19" t="s">
        <v>14</v>
      </c>
      <c r="C122" s="4" t="s">
        <v>13</v>
      </c>
      <c r="D122" s="16">
        <f>(D117+D118)*0.00052</f>
        <v>1.7679999999999998E-2</v>
      </c>
    </row>
    <row r="123" spans="1:4" ht="16.5" x14ac:dyDescent="0.25">
      <c r="A123" s="3">
        <v>71</v>
      </c>
      <c r="B123" s="19" t="s">
        <v>15</v>
      </c>
      <c r="C123" s="4" t="s">
        <v>13</v>
      </c>
      <c r="D123" s="16">
        <f>D122</f>
        <v>1.7679999999999998E-2</v>
      </c>
    </row>
    <row r="124" spans="1:4" ht="16.5" hidden="1" x14ac:dyDescent="0.25">
      <c r="A124" s="3"/>
      <c r="B124" s="19" t="s">
        <v>16</v>
      </c>
      <c r="C124" s="4" t="s">
        <v>5</v>
      </c>
      <c r="D124" s="17">
        <f>(D117+D118)/5</f>
        <v>6.8</v>
      </c>
    </row>
    <row r="125" spans="1:4" ht="16.5" hidden="1" x14ac:dyDescent="0.25">
      <c r="A125" s="63" t="s">
        <v>85</v>
      </c>
      <c r="B125" s="63"/>
      <c r="C125" s="63"/>
      <c r="D125" s="63"/>
    </row>
    <row r="126" spans="1:4" ht="19.5" hidden="1" customHeight="1" x14ac:dyDescent="0.25">
      <c r="A126" s="3"/>
      <c r="B126" s="5" t="s">
        <v>41</v>
      </c>
      <c r="C126" s="3" t="s">
        <v>5</v>
      </c>
      <c r="D126" s="6">
        <v>0</v>
      </c>
    </row>
    <row r="127" spans="1:4" ht="31.5" hidden="1" customHeight="1" x14ac:dyDescent="0.25">
      <c r="A127" s="3">
        <v>66</v>
      </c>
      <c r="B127" s="5" t="s">
        <v>75</v>
      </c>
      <c r="C127" s="3" t="s">
        <v>5</v>
      </c>
      <c r="D127" s="6">
        <v>0</v>
      </c>
    </row>
    <row r="128" spans="1:4" ht="31.5" hidden="1" customHeight="1" x14ac:dyDescent="0.25">
      <c r="A128" s="3">
        <v>67</v>
      </c>
      <c r="B128" s="5" t="s">
        <v>76</v>
      </c>
      <c r="C128" s="3" t="s">
        <v>5</v>
      </c>
      <c r="D128" s="6">
        <v>0</v>
      </c>
    </row>
    <row r="129" spans="1:4" ht="31.5" hidden="1" customHeight="1" x14ac:dyDescent="0.25">
      <c r="A129" s="3">
        <v>68</v>
      </c>
      <c r="B129" s="5" t="s">
        <v>80</v>
      </c>
      <c r="C129" s="3" t="s">
        <v>5</v>
      </c>
      <c r="D129" s="6">
        <v>0</v>
      </c>
    </row>
    <row r="130" spans="1:4" ht="19.5" hidden="1" customHeight="1" x14ac:dyDescent="0.25">
      <c r="A130" s="3">
        <v>69</v>
      </c>
      <c r="B130" s="5" t="s">
        <v>42</v>
      </c>
      <c r="C130" s="3" t="s">
        <v>5</v>
      </c>
      <c r="D130" s="6">
        <v>0</v>
      </c>
    </row>
    <row r="131" spans="1:4" ht="19.5" hidden="1" customHeight="1" x14ac:dyDescent="0.25">
      <c r="A131" s="3">
        <v>70</v>
      </c>
      <c r="B131" s="5" t="s">
        <v>43</v>
      </c>
      <c r="C131" s="3" t="s">
        <v>5</v>
      </c>
      <c r="D131" s="6">
        <v>0</v>
      </c>
    </row>
    <row r="132" spans="1:4" ht="19.5" hidden="1" customHeight="1" x14ac:dyDescent="0.25">
      <c r="A132" s="3">
        <v>71</v>
      </c>
      <c r="B132" s="5" t="s">
        <v>33</v>
      </c>
      <c r="C132" s="3" t="s">
        <v>5</v>
      </c>
      <c r="D132" s="6">
        <v>0</v>
      </c>
    </row>
    <row r="133" spans="1:4" ht="19.5" hidden="1" customHeight="1" x14ac:dyDescent="0.25">
      <c r="A133" s="3"/>
      <c r="B133" s="7" t="s">
        <v>34</v>
      </c>
      <c r="C133" s="9" t="s">
        <v>5</v>
      </c>
      <c r="D133" s="31">
        <v>0</v>
      </c>
    </row>
    <row r="134" spans="1:4" ht="17.25" hidden="1" customHeight="1" x14ac:dyDescent="0.25">
      <c r="A134" s="3">
        <v>72</v>
      </c>
      <c r="B134" s="32" t="s">
        <v>54</v>
      </c>
      <c r="C134" s="33" t="s">
        <v>5</v>
      </c>
      <c r="D134" s="6">
        <v>0</v>
      </c>
    </row>
    <row r="135" spans="1:4" ht="21" hidden="1" customHeight="1" x14ac:dyDescent="0.25">
      <c r="A135" s="3">
        <v>73</v>
      </c>
      <c r="B135" s="32" t="s">
        <v>55</v>
      </c>
      <c r="C135" s="33" t="s">
        <v>5</v>
      </c>
      <c r="D135" s="34">
        <v>0</v>
      </c>
    </row>
    <row r="136" spans="1:4" ht="16.5" hidden="1" x14ac:dyDescent="0.25">
      <c r="A136" s="3">
        <v>74</v>
      </c>
      <c r="B136" s="32" t="s">
        <v>56</v>
      </c>
      <c r="C136" s="33" t="s">
        <v>22</v>
      </c>
      <c r="D136" s="35">
        <f>(D130*0.04)*0.248</f>
        <v>0</v>
      </c>
    </row>
    <row r="137" spans="1:4" ht="16.5" hidden="1" x14ac:dyDescent="0.25">
      <c r="A137" s="3">
        <v>75</v>
      </c>
      <c r="B137" s="32" t="s">
        <v>57</v>
      </c>
      <c r="C137" s="33" t="s">
        <v>22</v>
      </c>
      <c r="D137" s="33">
        <f>0.02*D134</f>
        <v>0</v>
      </c>
    </row>
    <row r="138" spans="1:4" ht="16.5" hidden="1" x14ac:dyDescent="0.25">
      <c r="A138" s="63" t="s">
        <v>86</v>
      </c>
      <c r="B138" s="63"/>
      <c r="C138" s="63"/>
      <c r="D138" s="63"/>
    </row>
    <row r="139" spans="1:4" ht="48" hidden="1" customHeight="1" x14ac:dyDescent="0.25">
      <c r="A139" s="3">
        <v>76</v>
      </c>
      <c r="B139" s="21" t="s">
        <v>44</v>
      </c>
      <c r="C139" s="3" t="s">
        <v>5</v>
      </c>
      <c r="D139" s="6">
        <v>0</v>
      </c>
    </row>
    <row r="140" spans="1:4" ht="63" hidden="1" x14ac:dyDescent="0.25">
      <c r="A140" s="3"/>
      <c r="B140" s="21" t="s">
        <v>45</v>
      </c>
      <c r="C140" s="3" t="s">
        <v>5</v>
      </c>
      <c r="D140" s="6">
        <v>0</v>
      </c>
    </row>
    <row r="141" spans="1:4" ht="63" hidden="1" x14ac:dyDescent="0.25">
      <c r="A141" s="3">
        <v>77</v>
      </c>
      <c r="B141" s="5" t="s">
        <v>46</v>
      </c>
      <c r="C141" s="3" t="s">
        <v>5</v>
      </c>
      <c r="D141" s="6">
        <v>0</v>
      </c>
    </row>
    <row r="142" spans="1:4" ht="63" hidden="1" x14ac:dyDescent="0.25">
      <c r="A142" s="3">
        <v>78</v>
      </c>
      <c r="B142" s="5" t="s">
        <v>47</v>
      </c>
      <c r="C142" s="3" t="s">
        <v>5</v>
      </c>
      <c r="D142" s="6">
        <v>0</v>
      </c>
    </row>
    <row r="143" spans="1:4" ht="63" hidden="1" x14ac:dyDescent="0.25">
      <c r="A143" s="3">
        <v>79</v>
      </c>
      <c r="B143" s="5" t="s">
        <v>48</v>
      </c>
      <c r="C143" s="3" t="s">
        <v>5</v>
      </c>
      <c r="D143" s="6">
        <v>0</v>
      </c>
    </row>
    <row r="144" spans="1:4" ht="63" hidden="1" x14ac:dyDescent="0.25">
      <c r="A144" s="3">
        <v>76</v>
      </c>
      <c r="B144" s="5" t="s">
        <v>49</v>
      </c>
      <c r="C144" s="3" t="s">
        <v>5</v>
      </c>
      <c r="D144" s="6">
        <v>0</v>
      </c>
    </row>
    <row r="145" spans="1:4" ht="16.5" hidden="1" x14ac:dyDescent="0.25">
      <c r="A145" s="3">
        <v>77</v>
      </c>
      <c r="B145" s="5" t="s">
        <v>82</v>
      </c>
      <c r="C145" s="3" t="s">
        <v>5</v>
      </c>
      <c r="D145" s="6">
        <v>0</v>
      </c>
    </row>
    <row r="146" spans="1:4" ht="49.5" hidden="1" x14ac:dyDescent="0.25">
      <c r="A146" s="3">
        <v>80</v>
      </c>
      <c r="B146" s="5" t="s">
        <v>83</v>
      </c>
      <c r="C146" s="3" t="s">
        <v>32</v>
      </c>
      <c r="D146" s="6">
        <v>0</v>
      </c>
    </row>
    <row r="147" spans="1:4" ht="33" hidden="1" x14ac:dyDescent="0.25">
      <c r="A147" s="3">
        <v>81</v>
      </c>
      <c r="B147" s="5" t="s">
        <v>30</v>
      </c>
      <c r="C147" s="3" t="s">
        <v>5</v>
      </c>
      <c r="D147" s="6">
        <v>0</v>
      </c>
    </row>
    <row r="148" spans="1:4" ht="33" hidden="1" x14ac:dyDescent="0.25">
      <c r="A148" s="3"/>
      <c r="B148" s="7" t="s">
        <v>31</v>
      </c>
      <c r="C148" s="3" t="s">
        <v>5</v>
      </c>
      <c r="D148" s="6">
        <v>0</v>
      </c>
    </row>
    <row r="149" spans="1:4" ht="16.5" hidden="1" x14ac:dyDescent="0.25">
      <c r="A149" s="3">
        <v>82</v>
      </c>
      <c r="B149" s="18" t="s">
        <v>6</v>
      </c>
      <c r="C149" s="3" t="s">
        <v>5</v>
      </c>
      <c r="D149" s="12">
        <v>0</v>
      </c>
    </row>
    <row r="150" spans="1:4" ht="16.5" hidden="1" x14ac:dyDescent="0.25">
      <c r="A150" s="3">
        <v>83</v>
      </c>
      <c r="B150" s="19" t="s">
        <v>7</v>
      </c>
      <c r="C150" s="3" t="s">
        <v>5</v>
      </c>
      <c r="D150" s="13">
        <f>D139+D140+D144</f>
        <v>0</v>
      </c>
    </row>
    <row r="151" spans="1:4" ht="16.5" hidden="1" x14ac:dyDescent="0.25">
      <c r="A151" s="3">
        <v>84</v>
      </c>
      <c r="B151" s="20" t="s">
        <v>8</v>
      </c>
      <c r="C151" s="3" t="s">
        <v>5</v>
      </c>
      <c r="D151" s="13">
        <f>D143+D142+D141</f>
        <v>0</v>
      </c>
    </row>
    <row r="152" spans="1:4" ht="16.5" hidden="1" x14ac:dyDescent="0.25">
      <c r="A152" s="3">
        <v>85</v>
      </c>
      <c r="B152" s="19" t="s">
        <v>9</v>
      </c>
      <c r="C152" s="9" t="s">
        <v>5</v>
      </c>
      <c r="D152" s="14">
        <f>(D151+D150)/2</f>
        <v>0</v>
      </c>
    </row>
    <row r="153" spans="1:4" ht="16.5" hidden="1" x14ac:dyDescent="0.25">
      <c r="A153" s="3">
        <v>86</v>
      </c>
      <c r="B153" s="19" t="s">
        <v>10</v>
      </c>
      <c r="C153" s="4" t="s">
        <v>72</v>
      </c>
      <c r="D153" s="24">
        <f>(D152*1)/10</f>
        <v>0</v>
      </c>
    </row>
    <row r="154" spans="1:4" ht="16.5" hidden="1" x14ac:dyDescent="0.25">
      <c r="A154" s="3">
        <v>87</v>
      </c>
      <c r="B154" s="19" t="s">
        <v>11</v>
      </c>
      <c r="C154" s="4" t="s">
        <v>12</v>
      </c>
      <c r="D154" s="15">
        <f>((D150+D151)*0.5)/100</f>
        <v>0</v>
      </c>
    </row>
    <row r="155" spans="1:4" ht="16.5" hidden="1" x14ac:dyDescent="0.25">
      <c r="A155" s="3">
        <v>88</v>
      </c>
      <c r="B155" s="19" t="s">
        <v>14</v>
      </c>
      <c r="C155" s="4" t="s">
        <v>13</v>
      </c>
      <c r="D155" s="16">
        <f>(D150+D151)*0.00052</f>
        <v>0</v>
      </c>
    </row>
    <row r="156" spans="1:4" ht="16.5" hidden="1" x14ac:dyDescent="0.25">
      <c r="A156" s="3">
        <v>89</v>
      </c>
      <c r="B156" s="19" t="s">
        <v>15</v>
      </c>
      <c r="C156" s="4" t="s">
        <v>13</v>
      </c>
      <c r="D156" s="16">
        <f>D155</f>
        <v>0</v>
      </c>
    </row>
    <row r="157" spans="1:4" ht="16.5" hidden="1" x14ac:dyDescent="0.25">
      <c r="A157" s="3"/>
      <c r="B157" s="19" t="s">
        <v>16</v>
      </c>
      <c r="C157" s="4" t="s">
        <v>5</v>
      </c>
      <c r="D157" s="17">
        <f>(D150+D151)/5</f>
        <v>0</v>
      </c>
    </row>
    <row r="158" spans="1:4" ht="16.5" hidden="1" x14ac:dyDescent="0.25">
      <c r="A158" s="63" t="s">
        <v>79</v>
      </c>
      <c r="B158" s="63"/>
      <c r="C158" s="63"/>
      <c r="D158" s="63"/>
    </row>
    <row r="159" spans="1:4" ht="32.25" hidden="1" customHeight="1" x14ac:dyDescent="0.25">
      <c r="A159" s="3">
        <v>90</v>
      </c>
      <c r="B159" s="5" t="s">
        <v>75</v>
      </c>
      <c r="C159" s="3" t="s">
        <v>5</v>
      </c>
      <c r="D159" s="6">
        <v>0</v>
      </c>
    </row>
    <row r="160" spans="1:4" ht="29.25" hidden="1" customHeight="1" x14ac:dyDescent="0.25">
      <c r="A160" s="3">
        <v>91</v>
      </c>
      <c r="B160" s="5" t="s">
        <v>76</v>
      </c>
      <c r="C160" s="3" t="s">
        <v>5</v>
      </c>
      <c r="D160" s="6">
        <v>0</v>
      </c>
    </row>
    <row r="161" spans="1:4" ht="29.25" hidden="1" customHeight="1" x14ac:dyDescent="0.25">
      <c r="A161" s="3">
        <v>92</v>
      </c>
      <c r="B161" s="5" t="s">
        <v>87</v>
      </c>
      <c r="C161" s="3" t="s">
        <v>5</v>
      </c>
      <c r="D161" s="6">
        <v>0</v>
      </c>
    </row>
    <row r="162" spans="1:4" ht="15.75" hidden="1" customHeight="1" x14ac:dyDescent="0.25">
      <c r="A162" s="3">
        <v>93</v>
      </c>
      <c r="B162" s="5" t="s">
        <v>81</v>
      </c>
      <c r="C162" s="3" t="s">
        <v>5</v>
      </c>
      <c r="D162" s="6">
        <v>0</v>
      </c>
    </row>
    <row r="163" spans="1:4" ht="16.5" hidden="1" customHeight="1" x14ac:dyDescent="0.25">
      <c r="A163" s="3">
        <v>94</v>
      </c>
      <c r="B163" s="5" t="s">
        <v>42</v>
      </c>
      <c r="C163" s="3" t="s">
        <v>5</v>
      </c>
      <c r="D163" s="6">
        <v>0</v>
      </c>
    </row>
    <row r="164" spans="1:4" ht="16.5" hidden="1" customHeight="1" x14ac:dyDescent="0.25">
      <c r="A164" s="3">
        <v>95</v>
      </c>
      <c r="B164" s="5" t="s">
        <v>43</v>
      </c>
      <c r="C164" s="3" t="s">
        <v>5</v>
      </c>
      <c r="D164" s="6">
        <v>0</v>
      </c>
    </row>
    <row r="165" spans="1:4" ht="16.5" hidden="1" customHeight="1" x14ac:dyDescent="0.25">
      <c r="A165" s="3">
        <v>96</v>
      </c>
      <c r="B165" s="5" t="s">
        <v>33</v>
      </c>
      <c r="C165" s="3" t="s">
        <v>5</v>
      </c>
      <c r="D165" s="6">
        <v>0</v>
      </c>
    </row>
    <row r="166" spans="1:4" ht="16.5" hidden="1" customHeight="1" x14ac:dyDescent="0.25">
      <c r="A166" s="3"/>
      <c r="B166" s="7" t="s">
        <v>34</v>
      </c>
      <c r="C166" s="9" t="s">
        <v>5</v>
      </c>
      <c r="D166" s="31">
        <v>0</v>
      </c>
    </row>
    <row r="167" spans="1:4" ht="16.5" hidden="1" customHeight="1" x14ac:dyDescent="0.25">
      <c r="A167" s="3">
        <v>97</v>
      </c>
      <c r="B167" s="32" t="s">
        <v>54</v>
      </c>
      <c r="C167" s="33" t="s">
        <v>5</v>
      </c>
      <c r="D167" s="6">
        <v>0</v>
      </c>
    </row>
    <row r="168" spans="1:4" ht="18.75" hidden="1" customHeight="1" x14ac:dyDescent="0.25">
      <c r="A168" s="3">
        <v>98</v>
      </c>
      <c r="B168" s="32" t="s">
        <v>55</v>
      </c>
      <c r="C168" s="33" t="s">
        <v>5</v>
      </c>
      <c r="D168" s="34">
        <f>D167</f>
        <v>0</v>
      </c>
    </row>
    <row r="169" spans="1:4" ht="16.5" hidden="1" x14ac:dyDescent="0.25">
      <c r="A169" s="3">
        <v>99</v>
      </c>
      <c r="B169" s="32" t="s">
        <v>56</v>
      </c>
      <c r="C169" s="33" t="s">
        <v>22</v>
      </c>
      <c r="D169" s="35">
        <f>(D163*0.04)*0.248</f>
        <v>0</v>
      </c>
    </row>
    <row r="170" spans="1:4" ht="16.5" hidden="1" x14ac:dyDescent="0.25">
      <c r="A170" s="3">
        <v>100</v>
      </c>
      <c r="B170" s="32" t="s">
        <v>57</v>
      </c>
      <c r="C170" s="33" t="s">
        <v>22</v>
      </c>
      <c r="D170" s="33">
        <f>0.02*D167</f>
        <v>0</v>
      </c>
    </row>
    <row r="171" spans="1:4" ht="16.5" hidden="1" x14ac:dyDescent="0.25">
      <c r="A171" s="63" t="s">
        <v>84</v>
      </c>
      <c r="B171" s="63"/>
      <c r="C171" s="63"/>
      <c r="D171" s="63"/>
    </row>
    <row r="172" spans="1:4" ht="45.75" hidden="1" customHeight="1" x14ac:dyDescent="0.25">
      <c r="A172" s="3">
        <v>101</v>
      </c>
      <c r="B172" s="21" t="s">
        <v>44</v>
      </c>
      <c r="C172" s="3" t="s">
        <v>5</v>
      </c>
      <c r="D172" s="6">
        <v>0</v>
      </c>
    </row>
    <row r="173" spans="1:4" ht="63" hidden="1" x14ac:dyDescent="0.25">
      <c r="A173" s="3"/>
      <c r="B173" s="21" t="s">
        <v>45</v>
      </c>
      <c r="C173" s="3" t="s">
        <v>5</v>
      </c>
      <c r="D173" s="6">
        <v>0</v>
      </c>
    </row>
    <row r="174" spans="1:4" ht="63.75" hidden="1" customHeight="1" x14ac:dyDescent="0.25">
      <c r="A174" s="3">
        <v>102</v>
      </c>
      <c r="B174" s="5" t="s">
        <v>46</v>
      </c>
      <c r="C174" s="3" t="s">
        <v>5</v>
      </c>
      <c r="D174" s="6">
        <v>0</v>
      </c>
    </row>
    <row r="175" spans="1:4" ht="63" hidden="1" x14ac:dyDescent="0.25">
      <c r="A175" s="3">
        <v>103</v>
      </c>
      <c r="B175" s="5" t="s">
        <v>47</v>
      </c>
      <c r="C175" s="3" t="s">
        <v>5</v>
      </c>
      <c r="D175" s="6">
        <v>0</v>
      </c>
    </row>
    <row r="176" spans="1:4" ht="63" hidden="1" x14ac:dyDescent="0.25">
      <c r="A176" s="3">
        <v>104</v>
      </c>
      <c r="B176" s="5" t="s">
        <v>48</v>
      </c>
      <c r="C176" s="3" t="s">
        <v>5</v>
      </c>
      <c r="D176" s="6">
        <v>0</v>
      </c>
    </row>
    <row r="177" spans="1:4" ht="63" hidden="1" x14ac:dyDescent="0.25">
      <c r="A177" s="3">
        <v>99</v>
      </c>
      <c r="B177" s="5" t="s">
        <v>49</v>
      </c>
      <c r="C177" s="3" t="s">
        <v>5</v>
      </c>
      <c r="D177" s="6">
        <v>0</v>
      </c>
    </row>
    <row r="178" spans="1:4" ht="16.5" hidden="1" x14ac:dyDescent="0.25">
      <c r="A178" s="3">
        <v>105</v>
      </c>
      <c r="B178" s="5" t="s">
        <v>82</v>
      </c>
      <c r="C178" s="3" t="s">
        <v>5</v>
      </c>
      <c r="D178" s="6">
        <v>0</v>
      </c>
    </row>
    <row r="179" spans="1:4" ht="49.5" hidden="1" x14ac:dyDescent="0.25">
      <c r="A179" s="3">
        <v>106</v>
      </c>
      <c r="B179" s="5" t="s">
        <v>88</v>
      </c>
      <c r="C179" s="3" t="s">
        <v>32</v>
      </c>
      <c r="D179" s="6">
        <v>0</v>
      </c>
    </row>
    <row r="180" spans="1:4" ht="33" hidden="1" x14ac:dyDescent="0.25">
      <c r="A180" s="3">
        <v>107</v>
      </c>
      <c r="B180" s="5" t="s">
        <v>30</v>
      </c>
      <c r="C180" s="3" t="s">
        <v>5</v>
      </c>
      <c r="D180" s="6">
        <v>0</v>
      </c>
    </row>
    <row r="181" spans="1:4" ht="33" hidden="1" x14ac:dyDescent="0.25">
      <c r="A181" s="3"/>
      <c r="B181" s="7" t="s">
        <v>31</v>
      </c>
      <c r="C181" s="3" t="s">
        <v>5</v>
      </c>
      <c r="D181" s="6">
        <v>0</v>
      </c>
    </row>
    <row r="182" spans="1:4" ht="16.5" hidden="1" x14ac:dyDescent="0.25">
      <c r="A182" s="3">
        <v>108</v>
      </c>
      <c r="B182" s="18" t="s">
        <v>6</v>
      </c>
      <c r="C182" s="3" t="s">
        <v>5</v>
      </c>
      <c r="D182" s="12">
        <f>D172+D173+(D174*2)+(D175*2)+(D176*3)+D177</f>
        <v>0</v>
      </c>
    </row>
    <row r="183" spans="1:4" ht="16.5" hidden="1" x14ac:dyDescent="0.25">
      <c r="A183" s="3">
        <v>109</v>
      </c>
      <c r="B183" s="19" t="s">
        <v>7</v>
      </c>
      <c r="C183" s="3" t="s">
        <v>5</v>
      </c>
      <c r="D183" s="13">
        <f>D172+D173+D177</f>
        <v>0</v>
      </c>
    </row>
    <row r="184" spans="1:4" ht="16.5" hidden="1" x14ac:dyDescent="0.25">
      <c r="A184" s="3">
        <v>110</v>
      </c>
      <c r="B184" s="20" t="s">
        <v>8</v>
      </c>
      <c r="C184" s="3" t="s">
        <v>5</v>
      </c>
      <c r="D184" s="13">
        <f>D176+D175+D174</f>
        <v>0</v>
      </c>
    </row>
    <row r="185" spans="1:4" ht="16.5" hidden="1" x14ac:dyDescent="0.25">
      <c r="A185" s="3">
        <v>111</v>
      </c>
      <c r="B185" s="19" t="s">
        <v>9</v>
      </c>
      <c r="C185" s="9" t="s">
        <v>5</v>
      </c>
      <c r="D185" s="14">
        <f>(D184+D183)/2</f>
        <v>0</v>
      </c>
    </row>
    <row r="186" spans="1:4" ht="16.5" hidden="1" x14ac:dyDescent="0.25">
      <c r="A186" s="3">
        <v>112</v>
      </c>
      <c r="B186" s="19" t="s">
        <v>10</v>
      </c>
      <c r="C186" s="4" t="s">
        <v>72</v>
      </c>
      <c r="D186" s="24">
        <f>(D185*1)/10</f>
        <v>0</v>
      </c>
    </row>
    <row r="187" spans="1:4" ht="16.5" hidden="1" x14ac:dyDescent="0.25">
      <c r="A187" s="3">
        <v>113</v>
      </c>
      <c r="B187" s="19" t="s">
        <v>11</v>
      </c>
      <c r="C187" s="4" t="s">
        <v>12</v>
      </c>
      <c r="D187" s="15">
        <f>((D183+D184)*0.5)/100</f>
        <v>0</v>
      </c>
    </row>
    <row r="188" spans="1:4" ht="16.5" hidden="1" x14ac:dyDescent="0.25">
      <c r="A188" s="3">
        <v>114</v>
      </c>
      <c r="B188" s="19" t="s">
        <v>14</v>
      </c>
      <c r="C188" s="4" t="s">
        <v>13</v>
      </c>
      <c r="D188" s="16">
        <f>(D183+D184)*0.00052</f>
        <v>0</v>
      </c>
    </row>
    <row r="189" spans="1:4" ht="16.5" hidden="1" x14ac:dyDescent="0.25">
      <c r="A189" s="3">
        <v>115</v>
      </c>
      <c r="B189" s="19" t="s">
        <v>15</v>
      </c>
      <c r="C189" s="4" t="s">
        <v>13</v>
      </c>
      <c r="D189" s="16">
        <f>D188</f>
        <v>0</v>
      </c>
    </row>
    <row r="190" spans="1:4" ht="16.5" hidden="1" x14ac:dyDescent="0.25">
      <c r="A190" s="3">
        <v>116</v>
      </c>
      <c r="B190" s="19" t="s">
        <v>16</v>
      </c>
      <c r="C190" s="4" t="s">
        <v>5</v>
      </c>
      <c r="D190" s="17">
        <f>(D183+D184)/5</f>
        <v>0</v>
      </c>
    </row>
    <row r="191" spans="1:4" ht="16.5" hidden="1" x14ac:dyDescent="0.25">
      <c r="A191" s="63" t="s">
        <v>51</v>
      </c>
      <c r="B191" s="63"/>
      <c r="C191" s="63"/>
      <c r="D191" s="63"/>
    </row>
    <row r="192" spans="1:4" ht="16.5" hidden="1" x14ac:dyDescent="0.25">
      <c r="A192" s="3"/>
      <c r="B192" s="5" t="s">
        <v>41</v>
      </c>
      <c r="C192" s="3" t="s">
        <v>5</v>
      </c>
      <c r="D192" s="6">
        <v>0</v>
      </c>
    </row>
    <row r="193" spans="1:4" ht="33" hidden="1" x14ac:dyDescent="0.25">
      <c r="A193" s="3"/>
      <c r="B193" s="5" t="s">
        <v>53</v>
      </c>
      <c r="C193" s="3" t="s">
        <v>5</v>
      </c>
      <c r="D193" s="6">
        <v>0</v>
      </c>
    </row>
    <row r="194" spans="1:4" ht="16.5" hidden="1" x14ac:dyDescent="0.25">
      <c r="A194" s="3"/>
      <c r="B194" s="5" t="s">
        <v>42</v>
      </c>
      <c r="C194" s="3" t="s">
        <v>5</v>
      </c>
      <c r="D194" s="6">
        <v>0</v>
      </c>
    </row>
    <row r="195" spans="1:4" ht="16.5" hidden="1" x14ac:dyDescent="0.25">
      <c r="A195" s="3"/>
      <c r="B195" s="5" t="s">
        <v>43</v>
      </c>
      <c r="C195" s="3" t="s">
        <v>5</v>
      </c>
      <c r="D195" s="6">
        <v>0</v>
      </c>
    </row>
    <row r="196" spans="1:4" ht="16.5" hidden="1" x14ac:dyDescent="0.25">
      <c r="A196" s="3"/>
      <c r="B196" s="5" t="s">
        <v>33</v>
      </c>
      <c r="C196" s="3" t="s">
        <v>5</v>
      </c>
      <c r="D196" s="6">
        <v>0</v>
      </c>
    </row>
    <row r="197" spans="1:4" ht="16.5" hidden="1" x14ac:dyDescent="0.25">
      <c r="A197" s="3"/>
      <c r="B197" s="7" t="s">
        <v>34</v>
      </c>
      <c r="C197" s="9" t="s">
        <v>5</v>
      </c>
      <c r="D197" s="31">
        <v>0</v>
      </c>
    </row>
    <row r="198" spans="1:4" ht="16.5" hidden="1" x14ac:dyDescent="0.25">
      <c r="A198" s="3"/>
      <c r="B198" s="32" t="s">
        <v>54</v>
      </c>
      <c r="C198" s="33" t="s">
        <v>5</v>
      </c>
      <c r="D198" s="6">
        <v>0</v>
      </c>
    </row>
    <row r="199" spans="1:4" ht="16.5" hidden="1" x14ac:dyDescent="0.25">
      <c r="A199" s="3"/>
      <c r="B199" s="32" t="s">
        <v>55</v>
      </c>
      <c r="C199" s="33" t="s">
        <v>5</v>
      </c>
      <c r="D199" s="34">
        <f>D198</f>
        <v>0</v>
      </c>
    </row>
    <row r="200" spans="1:4" ht="16.5" hidden="1" x14ac:dyDescent="0.25">
      <c r="A200" s="3"/>
      <c r="B200" s="32" t="s">
        <v>56</v>
      </c>
      <c r="C200" s="33" t="s">
        <v>22</v>
      </c>
      <c r="D200" s="35">
        <f>(D194*0.04)*0.248</f>
        <v>0</v>
      </c>
    </row>
    <row r="201" spans="1:4" ht="16.5" hidden="1" x14ac:dyDescent="0.25">
      <c r="A201" s="3"/>
      <c r="B201" s="32" t="s">
        <v>57</v>
      </c>
      <c r="C201" s="33" t="s">
        <v>22</v>
      </c>
      <c r="D201" s="33">
        <f>0.02*D198</f>
        <v>0</v>
      </c>
    </row>
    <row r="202" spans="1:4" ht="16.5" hidden="1" x14ac:dyDescent="0.25">
      <c r="A202" s="66" t="s">
        <v>58</v>
      </c>
      <c r="B202" s="66"/>
      <c r="C202" s="66"/>
      <c r="D202" s="66"/>
    </row>
    <row r="203" spans="1:4" ht="47.25" hidden="1" customHeight="1" x14ac:dyDescent="0.25">
      <c r="A203" s="3"/>
      <c r="B203" s="21" t="s">
        <v>44</v>
      </c>
      <c r="C203" s="3" t="s">
        <v>5</v>
      </c>
      <c r="D203" s="6">
        <v>0</v>
      </c>
    </row>
    <row r="204" spans="1:4" ht="63" hidden="1" x14ac:dyDescent="0.25">
      <c r="A204" s="3"/>
      <c r="B204" s="21" t="s">
        <v>45</v>
      </c>
      <c r="C204" s="3" t="s">
        <v>5</v>
      </c>
      <c r="D204" s="6">
        <v>0</v>
      </c>
    </row>
    <row r="205" spans="1:4" ht="63" hidden="1" x14ac:dyDescent="0.25">
      <c r="A205" s="3"/>
      <c r="B205" s="5" t="s">
        <v>46</v>
      </c>
      <c r="C205" s="3" t="s">
        <v>5</v>
      </c>
      <c r="D205" s="6">
        <v>0</v>
      </c>
    </row>
    <row r="206" spans="1:4" ht="63" hidden="1" x14ac:dyDescent="0.25">
      <c r="A206" s="3"/>
      <c r="B206" s="5" t="s">
        <v>47</v>
      </c>
      <c r="C206" s="3" t="s">
        <v>5</v>
      </c>
      <c r="D206" s="6">
        <v>0</v>
      </c>
    </row>
    <row r="207" spans="1:4" ht="63" hidden="1" x14ac:dyDescent="0.25">
      <c r="A207" s="3"/>
      <c r="B207" s="5" t="s">
        <v>48</v>
      </c>
      <c r="C207" s="3" t="s">
        <v>5</v>
      </c>
      <c r="D207" s="6">
        <v>0</v>
      </c>
    </row>
    <row r="208" spans="1:4" ht="63" hidden="1" x14ac:dyDescent="0.25">
      <c r="A208" s="3"/>
      <c r="B208" s="5" t="s">
        <v>49</v>
      </c>
      <c r="C208" s="3" t="s">
        <v>5</v>
      </c>
      <c r="D208" s="6">
        <v>0</v>
      </c>
    </row>
    <row r="209" spans="1:4" ht="33" hidden="1" x14ac:dyDescent="0.25">
      <c r="A209" s="3"/>
      <c r="B209" s="5" t="s">
        <v>50</v>
      </c>
      <c r="C209" s="3" t="s">
        <v>32</v>
      </c>
      <c r="D209" s="6">
        <v>0</v>
      </c>
    </row>
    <row r="210" spans="1:4" ht="33" hidden="1" x14ac:dyDescent="0.25">
      <c r="A210" s="3"/>
      <c r="B210" s="5" t="s">
        <v>30</v>
      </c>
      <c r="C210" s="3" t="s">
        <v>5</v>
      </c>
      <c r="D210" s="6">
        <v>0</v>
      </c>
    </row>
    <row r="211" spans="1:4" ht="33" hidden="1" x14ac:dyDescent="0.25">
      <c r="A211" s="3"/>
      <c r="B211" s="7" t="s">
        <v>31</v>
      </c>
      <c r="C211" s="3" t="s">
        <v>5</v>
      </c>
      <c r="D211" s="6">
        <v>0</v>
      </c>
    </row>
    <row r="212" spans="1:4" ht="16.5" hidden="1" x14ac:dyDescent="0.25">
      <c r="A212" s="3"/>
      <c r="B212" s="18" t="s">
        <v>6</v>
      </c>
      <c r="C212" s="3" t="s">
        <v>5</v>
      </c>
      <c r="D212" s="12"/>
    </row>
    <row r="213" spans="1:4" ht="16.5" hidden="1" x14ac:dyDescent="0.25">
      <c r="A213" s="3"/>
      <c r="B213" s="19" t="s">
        <v>7</v>
      </c>
      <c r="C213" s="3" t="s">
        <v>5</v>
      </c>
      <c r="D213" s="13"/>
    </row>
    <row r="214" spans="1:4" ht="16.5" hidden="1" x14ac:dyDescent="0.25">
      <c r="A214" s="3"/>
      <c r="B214" s="20" t="s">
        <v>8</v>
      </c>
      <c r="C214" s="3" t="s">
        <v>5</v>
      </c>
      <c r="D214" s="13"/>
    </row>
    <row r="215" spans="1:4" ht="16.5" hidden="1" x14ac:dyDescent="0.25">
      <c r="A215" s="3"/>
      <c r="B215" s="19" t="s">
        <v>9</v>
      </c>
      <c r="C215" s="9" t="s">
        <v>5</v>
      </c>
      <c r="D215" s="14"/>
    </row>
    <row r="216" spans="1:4" ht="16.5" hidden="1" x14ac:dyDescent="0.25">
      <c r="A216" s="3"/>
      <c r="B216" s="19" t="s">
        <v>10</v>
      </c>
      <c r="C216" s="4" t="s">
        <v>72</v>
      </c>
      <c r="D216" s="17"/>
    </row>
    <row r="217" spans="1:4" ht="16.5" hidden="1" x14ac:dyDescent="0.25">
      <c r="A217" s="3"/>
      <c r="B217" s="19" t="s">
        <v>11</v>
      </c>
      <c r="C217" s="4" t="s">
        <v>12</v>
      </c>
      <c r="D217" s="15"/>
    </row>
    <row r="218" spans="1:4" ht="16.5" hidden="1" x14ac:dyDescent="0.25">
      <c r="A218" s="3"/>
      <c r="B218" s="19" t="s">
        <v>14</v>
      </c>
      <c r="C218" s="4" t="s">
        <v>13</v>
      </c>
      <c r="D218" s="16"/>
    </row>
    <row r="219" spans="1:4" ht="16.5" hidden="1" x14ac:dyDescent="0.25">
      <c r="A219" s="3"/>
      <c r="B219" s="19" t="s">
        <v>15</v>
      </c>
      <c r="C219" s="4" t="s">
        <v>13</v>
      </c>
      <c r="D219" s="16"/>
    </row>
    <row r="220" spans="1:4" ht="16.5" hidden="1" x14ac:dyDescent="0.25">
      <c r="A220" s="3"/>
      <c r="B220" s="19" t="s">
        <v>16</v>
      </c>
      <c r="C220" s="4" t="s">
        <v>5</v>
      </c>
      <c r="D220" s="17"/>
    </row>
    <row r="221" spans="1:4" ht="16.5" x14ac:dyDescent="0.25">
      <c r="A221" s="61" t="s">
        <v>17</v>
      </c>
      <c r="B221" s="62"/>
      <c r="C221" s="62"/>
      <c r="D221" s="62"/>
    </row>
    <row r="222" spans="1:4" ht="21" customHeight="1" x14ac:dyDescent="0.25">
      <c r="A222" s="3">
        <v>72</v>
      </c>
      <c r="B222" s="29" t="s">
        <v>18</v>
      </c>
      <c r="C222" s="4" t="s">
        <v>5</v>
      </c>
      <c r="D222" s="17">
        <v>29</v>
      </c>
    </row>
    <row r="223" spans="1:4" ht="33" x14ac:dyDescent="0.25">
      <c r="A223" s="3">
        <v>73</v>
      </c>
      <c r="B223" s="30" t="s">
        <v>52</v>
      </c>
      <c r="C223" s="4" t="s">
        <v>5</v>
      </c>
      <c r="D223" s="17">
        <v>29</v>
      </c>
    </row>
    <row r="224" spans="1:4" ht="16.5" x14ac:dyDescent="0.25">
      <c r="A224" s="3">
        <v>74</v>
      </c>
      <c r="B224" s="30" t="s">
        <v>93</v>
      </c>
      <c r="C224" s="4" t="s">
        <v>92</v>
      </c>
      <c r="D224" s="17">
        <v>3</v>
      </c>
    </row>
    <row r="225" spans="1:4" ht="16.5" x14ac:dyDescent="0.25">
      <c r="A225" s="67" t="s">
        <v>19</v>
      </c>
      <c r="B225" s="68"/>
      <c r="C225" s="68"/>
      <c r="D225" s="68"/>
    </row>
    <row r="226" spans="1:4" ht="16.5" x14ac:dyDescent="0.25">
      <c r="A226" s="67" t="s">
        <v>20</v>
      </c>
      <c r="B226" s="69"/>
      <c r="C226" s="69"/>
      <c r="D226" s="69"/>
    </row>
    <row r="227" spans="1:4" ht="16.5" customHeight="1" x14ac:dyDescent="0.25">
      <c r="A227" s="3">
        <v>1</v>
      </c>
      <c r="B227" s="25" t="s">
        <v>38</v>
      </c>
      <c r="C227" s="4" t="s">
        <v>5</v>
      </c>
      <c r="D227" s="10">
        <v>68</v>
      </c>
    </row>
    <row r="228" spans="1:4" ht="15.75" customHeight="1" x14ac:dyDescent="0.25">
      <c r="A228" s="3">
        <v>2</v>
      </c>
      <c r="B228" s="25" t="s">
        <v>39</v>
      </c>
      <c r="C228" s="4" t="s">
        <v>21</v>
      </c>
      <c r="D228" s="10">
        <v>1.8260000000000001</v>
      </c>
    </row>
    <row r="229" spans="1:4" ht="16.5" x14ac:dyDescent="0.25">
      <c r="A229" s="67" t="s">
        <v>35</v>
      </c>
      <c r="B229" s="69"/>
      <c r="C229" s="69"/>
      <c r="D229" s="69"/>
    </row>
    <row r="230" spans="1:4" ht="19.5" hidden="1" customHeight="1" x14ac:dyDescent="0.25">
      <c r="A230" s="3">
        <v>3</v>
      </c>
      <c r="B230" s="25" t="s">
        <v>38</v>
      </c>
      <c r="C230" s="4" t="s">
        <v>5</v>
      </c>
      <c r="D230" s="15">
        <f>(D47+D79+D116+D149+D182+D212)-D227</f>
        <v>0</v>
      </c>
    </row>
    <row r="231" spans="1:4" ht="19.5" hidden="1" customHeight="1" x14ac:dyDescent="0.25">
      <c r="A231" s="3">
        <v>4</v>
      </c>
      <c r="B231" s="25" t="s">
        <v>39</v>
      </c>
      <c r="C231" s="4" t="s">
        <v>21</v>
      </c>
      <c r="D231" s="15">
        <v>0</v>
      </c>
    </row>
    <row r="232" spans="1:4" ht="19.5" hidden="1" customHeight="1" x14ac:dyDescent="0.25">
      <c r="A232" s="3">
        <v>3</v>
      </c>
      <c r="B232" s="25" t="s">
        <v>94</v>
      </c>
      <c r="C232" s="4" t="s">
        <v>21</v>
      </c>
      <c r="D232" s="15">
        <v>0.66900000000000004</v>
      </c>
    </row>
    <row r="233" spans="1:4" ht="18" customHeight="1" x14ac:dyDescent="0.25">
      <c r="A233" s="3">
        <v>3</v>
      </c>
      <c r="B233" s="25" t="s">
        <v>40</v>
      </c>
      <c r="C233" s="4" t="s">
        <v>21</v>
      </c>
      <c r="D233" s="43">
        <f>(((D45+D77+D114+D147+D180+D210)*17)/1000)*1.045-0.018</f>
        <v>1.2966099999999998</v>
      </c>
    </row>
    <row r="234" spans="1:4" ht="18" customHeight="1" x14ac:dyDescent="0.25">
      <c r="A234" s="3">
        <v>4</v>
      </c>
      <c r="B234" s="25" t="s">
        <v>141</v>
      </c>
      <c r="C234" s="4" t="s">
        <v>21</v>
      </c>
      <c r="D234" s="15">
        <f>((D46+D78+D115+D148+D181+D211)*17)/1000</f>
        <v>3.4000000000000002E-2</v>
      </c>
    </row>
    <row r="235" spans="1:4" ht="18" customHeight="1" x14ac:dyDescent="0.25">
      <c r="A235" s="3">
        <v>5</v>
      </c>
      <c r="B235" s="25" t="s">
        <v>108</v>
      </c>
      <c r="C235" s="4" t="s">
        <v>5</v>
      </c>
      <c r="D235" s="15">
        <v>12</v>
      </c>
    </row>
    <row r="236" spans="1:4" ht="18" customHeight="1" x14ac:dyDescent="0.25">
      <c r="A236" s="3">
        <v>6</v>
      </c>
      <c r="B236" s="25" t="s">
        <v>109</v>
      </c>
      <c r="C236" s="4" t="s">
        <v>5</v>
      </c>
      <c r="D236" s="15">
        <v>17</v>
      </c>
    </row>
    <row r="237" spans="1:4" ht="18" customHeight="1" x14ac:dyDescent="0.25">
      <c r="A237" s="3">
        <v>7</v>
      </c>
      <c r="B237" s="25" t="s">
        <v>110</v>
      </c>
      <c r="C237" s="4" t="s">
        <v>5</v>
      </c>
      <c r="D237" s="15">
        <v>48</v>
      </c>
    </row>
    <row r="238" spans="1:4" ht="18" customHeight="1" x14ac:dyDescent="0.25">
      <c r="A238" s="3">
        <v>8</v>
      </c>
      <c r="B238" s="25" t="s">
        <v>111</v>
      </c>
      <c r="C238" s="4" t="s">
        <v>5</v>
      </c>
      <c r="D238" s="15">
        <v>69</v>
      </c>
    </row>
    <row r="239" spans="1:4" ht="18" customHeight="1" x14ac:dyDescent="0.25">
      <c r="A239" s="3">
        <v>9</v>
      </c>
      <c r="B239" s="25" t="s">
        <v>112</v>
      </c>
      <c r="C239" s="4" t="s">
        <v>5</v>
      </c>
      <c r="D239" s="15">
        <v>72</v>
      </c>
    </row>
    <row r="240" spans="1:4" ht="18" customHeight="1" x14ac:dyDescent="0.25">
      <c r="A240" s="3">
        <v>10</v>
      </c>
      <c r="B240" s="25" t="s">
        <v>113</v>
      </c>
      <c r="C240" s="4" t="s">
        <v>5</v>
      </c>
      <c r="D240" s="15">
        <v>28</v>
      </c>
    </row>
    <row r="241" spans="1:4" ht="18" customHeight="1" x14ac:dyDescent="0.25">
      <c r="A241" s="3">
        <v>11</v>
      </c>
      <c r="B241" s="25" t="s">
        <v>114</v>
      </c>
      <c r="C241" s="4" t="s">
        <v>5</v>
      </c>
      <c r="D241" s="15">
        <v>272</v>
      </c>
    </row>
    <row r="242" spans="1:4" ht="18" customHeight="1" x14ac:dyDescent="0.25">
      <c r="A242" s="3">
        <v>12</v>
      </c>
      <c r="B242" s="25" t="s">
        <v>115</v>
      </c>
      <c r="C242" s="4" t="s">
        <v>5</v>
      </c>
      <c r="D242" s="15">
        <v>272</v>
      </c>
    </row>
    <row r="243" spans="1:4" ht="18" customHeight="1" x14ac:dyDescent="0.25">
      <c r="A243" s="3">
        <v>13</v>
      </c>
      <c r="B243" s="25" t="s">
        <v>116</v>
      </c>
      <c r="C243" s="4" t="s">
        <v>5</v>
      </c>
      <c r="D243" s="15">
        <v>164</v>
      </c>
    </row>
    <row r="244" spans="1:4" ht="18" customHeight="1" x14ac:dyDescent="0.25">
      <c r="A244" s="3">
        <v>14</v>
      </c>
      <c r="B244" s="25" t="s">
        <v>117</v>
      </c>
      <c r="C244" s="4" t="s">
        <v>5</v>
      </c>
      <c r="D244" s="15">
        <v>164</v>
      </c>
    </row>
    <row r="245" spans="1:4" ht="18" customHeight="1" x14ac:dyDescent="0.25">
      <c r="A245" s="3">
        <v>15</v>
      </c>
      <c r="B245" s="25" t="s">
        <v>118</v>
      </c>
      <c r="C245" s="4" t="s">
        <v>5</v>
      </c>
      <c r="D245" s="15">
        <v>148</v>
      </c>
    </row>
    <row r="246" spans="1:4" ht="18" customHeight="1" x14ac:dyDescent="0.25">
      <c r="A246" s="3">
        <v>16</v>
      </c>
      <c r="B246" s="25" t="s">
        <v>119</v>
      </c>
      <c r="C246" s="4" t="s">
        <v>5</v>
      </c>
      <c r="D246" s="15">
        <v>148</v>
      </c>
    </row>
    <row r="247" spans="1:4" ht="18" customHeight="1" x14ac:dyDescent="0.25">
      <c r="A247" s="3">
        <v>17</v>
      </c>
      <c r="B247" s="25" t="s">
        <v>120</v>
      </c>
      <c r="C247" s="4" t="s">
        <v>5</v>
      </c>
      <c r="D247" s="15">
        <v>100</v>
      </c>
    </row>
    <row r="248" spans="1:4" ht="18" customHeight="1" x14ac:dyDescent="0.25">
      <c r="A248" s="3">
        <v>18</v>
      </c>
      <c r="B248" s="25" t="s">
        <v>121</v>
      </c>
      <c r="C248" s="4" t="s">
        <v>5</v>
      </c>
      <c r="D248" s="17">
        <v>70</v>
      </c>
    </row>
    <row r="249" spans="1:4" ht="18" customHeight="1" x14ac:dyDescent="0.25">
      <c r="A249" s="3">
        <v>19</v>
      </c>
      <c r="B249" s="25" t="s">
        <v>122</v>
      </c>
      <c r="C249" s="4" t="s">
        <v>5</v>
      </c>
      <c r="D249" s="22">
        <v>44</v>
      </c>
    </row>
    <row r="250" spans="1:4" ht="18" customHeight="1" x14ac:dyDescent="0.25">
      <c r="A250" s="3">
        <v>20</v>
      </c>
      <c r="B250" s="25" t="s">
        <v>123</v>
      </c>
      <c r="C250" s="4" t="s">
        <v>5</v>
      </c>
      <c r="D250" s="22">
        <v>272</v>
      </c>
    </row>
    <row r="251" spans="1:4" ht="18" customHeight="1" x14ac:dyDescent="0.25">
      <c r="A251" s="3">
        <v>21</v>
      </c>
      <c r="B251" s="25" t="s">
        <v>124</v>
      </c>
      <c r="C251" s="4" t="s">
        <v>5</v>
      </c>
      <c r="D251" s="22">
        <v>108</v>
      </c>
    </row>
    <row r="252" spans="1:4" ht="18" customHeight="1" x14ac:dyDescent="0.25">
      <c r="A252" s="3">
        <v>22</v>
      </c>
      <c r="B252" s="25" t="s">
        <v>125</v>
      </c>
      <c r="C252" s="4" t="s">
        <v>5</v>
      </c>
      <c r="D252" s="44" t="s">
        <v>135</v>
      </c>
    </row>
    <row r="253" spans="1:4" ht="18" customHeight="1" x14ac:dyDescent="0.25">
      <c r="A253" s="3">
        <v>23</v>
      </c>
      <c r="B253" s="25" t="s">
        <v>126</v>
      </c>
      <c r="C253" s="4" t="s">
        <v>5</v>
      </c>
      <c r="D253" s="22">
        <v>2</v>
      </c>
    </row>
    <row r="254" spans="1:4" ht="34.5" customHeight="1" x14ac:dyDescent="0.25">
      <c r="A254" s="3">
        <v>24</v>
      </c>
      <c r="B254" s="25" t="s">
        <v>127</v>
      </c>
      <c r="C254" s="4" t="s">
        <v>22</v>
      </c>
      <c r="D254" s="22">
        <v>8.4000000000000005E-2</v>
      </c>
    </row>
    <row r="255" spans="1:4" ht="18" customHeight="1" x14ac:dyDescent="0.25">
      <c r="A255" s="3">
        <v>25</v>
      </c>
      <c r="B255" s="25" t="s">
        <v>128</v>
      </c>
      <c r="C255" s="4" t="s">
        <v>22</v>
      </c>
      <c r="D255" s="22">
        <v>64.3</v>
      </c>
    </row>
    <row r="256" spans="1:4" ht="18" customHeight="1" x14ac:dyDescent="0.25">
      <c r="A256" s="3">
        <v>26</v>
      </c>
      <c r="B256" s="25" t="s">
        <v>129</v>
      </c>
      <c r="C256" s="4" t="s">
        <v>131</v>
      </c>
      <c r="D256" s="22">
        <v>3.35</v>
      </c>
    </row>
    <row r="257" spans="1:4" ht="18" customHeight="1" x14ac:dyDescent="0.25">
      <c r="A257" s="3">
        <v>27</v>
      </c>
      <c r="B257" s="8" t="s">
        <v>130</v>
      </c>
      <c r="C257" s="4" t="s">
        <v>131</v>
      </c>
      <c r="D257" s="15">
        <v>2</v>
      </c>
    </row>
    <row r="258" spans="1:4" ht="18" customHeight="1" x14ac:dyDescent="0.25">
      <c r="A258" s="3">
        <v>28</v>
      </c>
      <c r="B258" s="25" t="s">
        <v>132</v>
      </c>
      <c r="C258" s="4" t="s">
        <v>5</v>
      </c>
      <c r="D258" s="15">
        <v>8</v>
      </c>
    </row>
    <row r="259" spans="1:4" ht="18" customHeight="1" x14ac:dyDescent="0.25">
      <c r="A259" s="3">
        <v>29</v>
      </c>
      <c r="B259" s="25" t="s">
        <v>133</v>
      </c>
      <c r="C259" s="4" t="s">
        <v>5</v>
      </c>
      <c r="D259" s="15">
        <v>8</v>
      </c>
    </row>
    <row r="260" spans="1:4" ht="18" customHeight="1" x14ac:dyDescent="0.25">
      <c r="A260" s="3">
        <v>30</v>
      </c>
      <c r="B260" s="25" t="s">
        <v>134</v>
      </c>
      <c r="C260" s="4" t="s">
        <v>5</v>
      </c>
      <c r="D260" s="15">
        <v>16</v>
      </c>
    </row>
    <row r="261" spans="1:4" ht="16.5" hidden="1" x14ac:dyDescent="0.25">
      <c r="A261" s="3">
        <v>32</v>
      </c>
      <c r="B261" s="26"/>
      <c r="C261" s="4"/>
      <c r="D261" s="24"/>
    </row>
    <row r="262" spans="1:4" ht="32.25" hidden="1" customHeight="1" x14ac:dyDescent="0.25">
      <c r="A262" s="3">
        <v>33</v>
      </c>
      <c r="B262" s="25"/>
      <c r="C262" s="22"/>
      <c r="D262" s="10"/>
    </row>
    <row r="263" spans="1:4" ht="16.5" hidden="1" x14ac:dyDescent="0.25">
      <c r="A263" s="3">
        <v>34</v>
      </c>
      <c r="B263" s="25"/>
      <c r="C263" s="22"/>
      <c r="D263" s="10"/>
    </row>
    <row r="264" spans="1:4" ht="16.5" x14ac:dyDescent="0.25">
      <c r="A264" s="67" t="s">
        <v>23</v>
      </c>
      <c r="B264" s="69"/>
      <c r="C264" s="69"/>
      <c r="D264" s="69"/>
    </row>
    <row r="265" spans="1:4" ht="33" customHeight="1" x14ac:dyDescent="0.25">
      <c r="A265" s="3">
        <v>31</v>
      </c>
      <c r="B265" s="11" t="s">
        <v>136</v>
      </c>
      <c r="C265" s="4" t="s">
        <v>21</v>
      </c>
      <c r="D265" s="10">
        <v>124</v>
      </c>
    </row>
    <row r="266" spans="1:4" ht="18" hidden="1" customHeight="1" x14ac:dyDescent="0.25">
      <c r="A266" s="3">
        <v>34</v>
      </c>
      <c r="B266" s="11" t="s">
        <v>24</v>
      </c>
      <c r="C266" s="4" t="s">
        <v>21</v>
      </c>
      <c r="D266" s="10">
        <v>130</v>
      </c>
    </row>
    <row r="267" spans="1:4" ht="16.5" x14ac:dyDescent="0.25">
      <c r="A267" s="67" t="s">
        <v>25</v>
      </c>
      <c r="B267" s="69"/>
      <c r="C267" s="69"/>
      <c r="D267" s="69"/>
    </row>
    <row r="268" spans="1:4" ht="24" customHeight="1" x14ac:dyDescent="0.25">
      <c r="A268" s="3">
        <v>32</v>
      </c>
      <c r="B268" s="8" t="s">
        <v>26</v>
      </c>
      <c r="C268" s="4" t="s">
        <v>22</v>
      </c>
      <c r="D268" s="27">
        <f>(D228+D231)*0.779</f>
        <v>1.4224540000000001</v>
      </c>
    </row>
    <row r="269" spans="1:4" ht="16.5" x14ac:dyDescent="0.25">
      <c r="A269" s="3">
        <v>33</v>
      </c>
      <c r="B269" s="8" t="s">
        <v>27</v>
      </c>
      <c r="C269" s="4" t="s">
        <v>22</v>
      </c>
      <c r="D269" s="28">
        <f>(D227+D230)*0.8</f>
        <v>54.400000000000006</v>
      </c>
    </row>
    <row r="270" spans="1:4" s="23" customFormat="1" ht="37.5" customHeight="1" x14ac:dyDescent="0.25">
      <c r="A270" s="64" t="s">
        <v>36</v>
      </c>
      <c r="B270" s="65"/>
      <c r="C270" s="65"/>
      <c r="D270" s="65"/>
    </row>
    <row r="271" spans="1:4" s="23" customFormat="1" ht="37.5" customHeight="1" x14ac:dyDescent="0.25">
      <c r="A271" s="64" t="s">
        <v>89</v>
      </c>
      <c r="B271" s="65"/>
      <c r="C271" s="65"/>
      <c r="D271" s="65"/>
    </row>
    <row r="272" spans="1:4" s="23" customFormat="1" ht="37.5" customHeight="1" x14ac:dyDescent="0.25">
      <c r="A272" s="64" t="s">
        <v>90</v>
      </c>
      <c r="B272" s="65"/>
      <c r="C272" s="65"/>
      <c r="D272" s="65"/>
    </row>
    <row r="273" spans="1:4" s="23" customFormat="1" ht="37.5" customHeight="1" x14ac:dyDescent="0.25">
      <c r="A273" s="64" t="s">
        <v>91</v>
      </c>
      <c r="B273" s="65"/>
      <c r="C273" s="65"/>
      <c r="D273" s="65"/>
    </row>
    <row r="274" spans="1:4" s="23" customFormat="1" ht="37.5" customHeight="1" x14ac:dyDescent="0.25">
      <c r="A274" s="64" t="s">
        <v>142</v>
      </c>
      <c r="B274" s="65"/>
      <c r="C274" s="65"/>
      <c r="D274" s="65"/>
    </row>
    <row r="275" spans="1:4" s="23" customFormat="1" ht="16.5" customHeight="1" x14ac:dyDescent="0.25">
      <c r="A275" s="64" t="s">
        <v>37</v>
      </c>
      <c r="B275" s="65"/>
      <c r="C275" s="65"/>
      <c r="D275" s="65"/>
    </row>
    <row r="276" spans="1:4" ht="16.5" x14ac:dyDescent="0.25">
      <c r="A276" s="1"/>
      <c r="B276" s="1"/>
      <c r="C276" s="1"/>
      <c r="D276" s="1"/>
    </row>
    <row r="277" spans="1:4" ht="16.5" x14ac:dyDescent="0.25">
      <c r="A277" s="52" t="s">
        <v>28</v>
      </c>
      <c r="B277" s="52"/>
      <c r="C277" s="51" t="s">
        <v>60</v>
      </c>
      <c r="D277" s="51"/>
    </row>
    <row r="278" spans="1:4" ht="16.5" x14ac:dyDescent="0.25">
      <c r="A278" s="2"/>
      <c r="B278" s="2"/>
      <c r="C278" s="2"/>
      <c r="D278" s="1"/>
    </row>
    <row r="279" spans="1:4" ht="16.5" x14ac:dyDescent="0.25">
      <c r="A279" s="52" t="s">
        <v>29</v>
      </c>
      <c r="B279" s="52"/>
      <c r="C279" s="51" t="s">
        <v>61</v>
      </c>
      <c r="D279" s="51"/>
    </row>
    <row r="280" spans="1:4" ht="16.5" x14ac:dyDescent="0.25">
      <c r="A280" s="2"/>
      <c r="B280" s="2"/>
      <c r="C280" s="2"/>
      <c r="D280" s="1"/>
    </row>
    <row r="281" spans="1:4" ht="16.5" x14ac:dyDescent="0.25">
      <c r="A281" s="52" t="s">
        <v>59</v>
      </c>
      <c r="B281" s="52"/>
      <c r="C281" s="52" t="s">
        <v>62</v>
      </c>
      <c r="D281" s="52"/>
    </row>
    <row r="282" spans="1:4" ht="16.5" x14ac:dyDescent="0.25">
      <c r="A282" s="1"/>
      <c r="B282" s="1"/>
      <c r="C282" s="1"/>
      <c r="D282" s="1"/>
    </row>
    <row r="283" spans="1:4" ht="16.5" x14ac:dyDescent="0.25">
      <c r="A283" s="1"/>
      <c r="B283" s="1"/>
      <c r="C283" s="1"/>
      <c r="D283" s="1"/>
    </row>
    <row r="284" spans="1:4" ht="16.5" x14ac:dyDescent="0.25">
      <c r="A284" s="1"/>
      <c r="B284" s="1"/>
      <c r="C284" s="1"/>
      <c r="D284" s="1"/>
    </row>
    <row r="285" spans="1:4" ht="16.5" x14ac:dyDescent="0.25">
      <c r="A285" s="1"/>
      <c r="B285" s="1"/>
      <c r="C285" s="1"/>
      <c r="D285" s="1"/>
    </row>
    <row r="286" spans="1:4" ht="16.5" x14ac:dyDescent="0.25">
      <c r="A286" s="1"/>
      <c r="B286" s="1"/>
      <c r="C286" s="1"/>
      <c r="D286" s="1"/>
    </row>
    <row r="287" spans="1:4" ht="16.5" x14ac:dyDescent="0.25">
      <c r="A287" s="1"/>
      <c r="B287" s="1"/>
      <c r="C287" s="1"/>
      <c r="D287" s="1"/>
    </row>
    <row r="288" spans="1:4" ht="16.5" x14ac:dyDescent="0.25">
      <c r="A288" s="1"/>
      <c r="B288" s="1"/>
      <c r="C288" s="1"/>
      <c r="D288" s="1"/>
    </row>
    <row r="289" spans="1:4" ht="16.5" x14ac:dyDescent="0.25">
      <c r="A289" s="1"/>
      <c r="B289" s="1"/>
      <c r="C289" s="1"/>
      <c r="D289" s="1"/>
    </row>
    <row r="290" spans="1:4" ht="16.5" x14ac:dyDescent="0.25">
      <c r="A290" s="1"/>
      <c r="B290" s="1"/>
      <c r="C290" s="1"/>
      <c r="D290" s="1"/>
    </row>
    <row r="291" spans="1:4" ht="16.5" x14ac:dyDescent="0.25">
      <c r="A291" s="1"/>
      <c r="B291" s="1"/>
      <c r="C291" s="1"/>
      <c r="D291" s="1"/>
    </row>
  </sheetData>
  <sheetProtection formatRows="0"/>
  <customSheetViews>
    <customSheetView guid="{D3E5AFB2-A911-4663-B506-36248F00171B}" scale="115" showPageBreaks="1" printArea="1" view="pageBreakPreview" topLeftCell="A23">
      <selection activeCell="D24" sqref="D24"/>
      <pageMargins left="0.9055118110236221" right="0" top="0.74803149606299213" bottom="0.74803149606299213" header="0.31496062992125984" footer="0.31496062992125984"/>
      <pageSetup paperSize="9" scale="85" orientation="portrait" r:id="rId1"/>
    </customSheetView>
  </customSheetViews>
  <mergeCells count="49">
    <mergeCell ref="A56:D56"/>
    <mergeCell ref="A25:D25"/>
    <mergeCell ref="A158:D158"/>
    <mergeCell ref="A191:D191"/>
    <mergeCell ref="A281:B281"/>
    <mergeCell ref="C277:D277"/>
    <mergeCell ref="A225:D225"/>
    <mergeCell ref="A226:D226"/>
    <mergeCell ref="A229:D229"/>
    <mergeCell ref="A273:D273"/>
    <mergeCell ref="A274:D274"/>
    <mergeCell ref="A275:D275"/>
    <mergeCell ref="A277:B277"/>
    <mergeCell ref="A279:B279"/>
    <mergeCell ref="A264:D264"/>
    <mergeCell ref="A267:D267"/>
    <mergeCell ref="A270:D270"/>
    <mergeCell ref="A271:D271"/>
    <mergeCell ref="A272:D272"/>
    <mergeCell ref="A68:D68"/>
    <mergeCell ref="A105:D105"/>
    <mergeCell ref="A138:D138"/>
    <mergeCell ref="A171:D171"/>
    <mergeCell ref="A202:D202"/>
    <mergeCell ref="A88:D88"/>
    <mergeCell ref="A125:D125"/>
    <mergeCell ref="C279:D279"/>
    <mergeCell ref="C281:D281"/>
    <mergeCell ref="B1:D1"/>
    <mergeCell ref="B2:D2"/>
    <mergeCell ref="B3:D3"/>
    <mergeCell ref="A5:D5"/>
    <mergeCell ref="A6:D8"/>
    <mergeCell ref="C10:D10"/>
    <mergeCell ref="B11:D11"/>
    <mergeCell ref="B12:D12"/>
    <mergeCell ref="B13:D13"/>
    <mergeCell ref="B14:C14"/>
    <mergeCell ref="A15:D15"/>
    <mergeCell ref="A17:D17"/>
    <mergeCell ref="A221:D221"/>
    <mergeCell ref="A36:D36"/>
    <mergeCell ref="A22:C22"/>
    <mergeCell ref="A23:D23"/>
    <mergeCell ref="A18:D18"/>
    <mergeCell ref="A19:B19"/>
    <mergeCell ref="A20:B20"/>
    <mergeCell ref="C20:D20"/>
    <mergeCell ref="A21:C21"/>
  </mergeCells>
  <pageMargins left="0.9055118110236221" right="0" top="0.74803149606299213" bottom="0.74803149606299213" header="0.31496062992125984" footer="0.31496062992125984"/>
  <pageSetup paperSize="9" scale="85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Суворов Игорь Игоревич</dc:creator>
  <cp:lastModifiedBy>Суворов Игорь Игоревич</cp:lastModifiedBy>
  <cp:lastPrinted>2018-11-02T00:46:37Z</cp:lastPrinted>
  <dcterms:created xsi:type="dcterms:W3CDTF">2016-02-29T23:19:29Z</dcterms:created>
  <dcterms:modified xsi:type="dcterms:W3CDTF">2018-11-02T00:46:39Z</dcterms:modified>
</cp:coreProperties>
</file>