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85" yWindow="60" windowWidth="14310" windowHeight="1216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4" i="1" l="1"/>
  <c r="L105" i="1"/>
  <c r="L106" i="1"/>
  <c r="L107" i="1"/>
  <c r="L108" i="1"/>
  <c r="L103" i="1"/>
  <c r="L96" i="1"/>
  <c r="L97" i="1"/>
  <c r="L98" i="1"/>
  <c r="L99" i="1"/>
  <c r="L100" i="1"/>
  <c r="L95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74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56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35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10" i="1"/>
  <c r="F104" i="1" l="1"/>
  <c r="F105" i="1"/>
  <c r="F106" i="1"/>
  <c r="F107" i="1"/>
  <c r="F108" i="1"/>
  <c r="F103" i="1"/>
  <c r="F96" i="1"/>
  <c r="F97" i="1"/>
  <c r="F98" i="1"/>
  <c r="F99" i="1"/>
  <c r="F100" i="1"/>
  <c r="F95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74" i="1"/>
  <c r="H90" i="1"/>
  <c r="I90" i="1"/>
  <c r="K90" i="1"/>
  <c r="N90" i="1"/>
  <c r="O90" i="1" s="1"/>
  <c r="H91" i="1"/>
  <c r="I91" i="1"/>
  <c r="K91" i="1"/>
  <c r="N91" i="1"/>
  <c r="O91" i="1" s="1"/>
  <c r="H92" i="1"/>
  <c r="I92" i="1"/>
  <c r="K92" i="1"/>
  <c r="N92" i="1"/>
  <c r="O92" i="1" s="1"/>
  <c r="F57" i="1" l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56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35" i="1"/>
  <c r="N52" i="1"/>
  <c r="O52" i="1" s="1"/>
  <c r="K52" i="1"/>
  <c r="I52" i="1"/>
  <c r="H52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0" i="1"/>
  <c r="O104" i="1" l="1"/>
  <c r="O105" i="1"/>
  <c r="O106" i="1"/>
  <c r="O103" i="1"/>
  <c r="O57" i="1"/>
  <c r="O65" i="1"/>
  <c r="O97" i="1"/>
  <c r="O100" i="1"/>
  <c r="O76" i="1"/>
  <c r="O78" i="1"/>
  <c r="O87" i="1"/>
  <c r="O89" i="1"/>
  <c r="K65" i="1"/>
  <c r="K57" i="1"/>
  <c r="F54" i="1"/>
  <c r="O108" i="1"/>
  <c r="K108" i="1"/>
  <c r="H108" i="1"/>
  <c r="O107" i="1"/>
  <c r="K107" i="1"/>
  <c r="H107" i="1"/>
  <c r="N88" i="1"/>
  <c r="O88" i="1" s="1"/>
  <c r="K88" i="1"/>
  <c r="I88" i="1"/>
  <c r="H88" i="1"/>
  <c r="H87" i="1"/>
  <c r="N86" i="1"/>
  <c r="O86" i="1" s="1"/>
  <c r="K86" i="1"/>
  <c r="I86" i="1"/>
  <c r="H86" i="1"/>
  <c r="N85" i="1"/>
  <c r="O85" i="1" s="1"/>
  <c r="K85" i="1"/>
  <c r="I85" i="1"/>
  <c r="H85" i="1"/>
  <c r="N71" i="1"/>
  <c r="O71" i="1" s="1"/>
  <c r="K71" i="1"/>
  <c r="I71" i="1"/>
  <c r="H71" i="1"/>
  <c r="N70" i="1"/>
  <c r="O70" i="1" s="1"/>
  <c r="K70" i="1"/>
  <c r="I70" i="1"/>
  <c r="H70" i="1"/>
  <c r="N69" i="1"/>
  <c r="O69" i="1" s="1"/>
  <c r="K69" i="1"/>
  <c r="I69" i="1"/>
  <c r="H69" i="1"/>
  <c r="N68" i="1"/>
  <c r="O68" i="1" s="1"/>
  <c r="K68" i="1"/>
  <c r="I68" i="1"/>
  <c r="H68" i="1"/>
  <c r="N67" i="1"/>
  <c r="O67" i="1" s="1"/>
  <c r="K67" i="1"/>
  <c r="I67" i="1"/>
  <c r="H67" i="1"/>
  <c r="N66" i="1"/>
  <c r="O66" i="1" s="1"/>
  <c r="K66" i="1"/>
  <c r="I66" i="1"/>
  <c r="H66" i="1"/>
  <c r="N64" i="1"/>
  <c r="O64" i="1" s="1"/>
  <c r="K64" i="1"/>
  <c r="I64" i="1"/>
  <c r="H64" i="1"/>
  <c r="N53" i="1"/>
  <c r="O53" i="1" s="1"/>
  <c r="K53" i="1"/>
  <c r="I53" i="1"/>
  <c r="H53" i="1"/>
  <c r="N51" i="1"/>
  <c r="O51" i="1" s="1"/>
  <c r="K51" i="1"/>
  <c r="I51" i="1"/>
  <c r="H51" i="1"/>
  <c r="N50" i="1"/>
  <c r="O50" i="1" s="1"/>
  <c r="K50" i="1"/>
  <c r="I50" i="1"/>
  <c r="H50" i="1"/>
  <c r="N49" i="1"/>
  <c r="O49" i="1" s="1"/>
  <c r="K49" i="1"/>
  <c r="I49" i="1"/>
  <c r="H49" i="1"/>
  <c r="N48" i="1"/>
  <c r="O48" i="1" s="1"/>
  <c r="K48" i="1"/>
  <c r="I48" i="1"/>
  <c r="H48" i="1"/>
  <c r="N47" i="1"/>
  <c r="O47" i="1" s="1"/>
  <c r="K47" i="1"/>
  <c r="I47" i="1"/>
  <c r="H47" i="1"/>
  <c r="N46" i="1"/>
  <c r="O46" i="1" s="1"/>
  <c r="K46" i="1"/>
  <c r="I46" i="1"/>
  <c r="H46" i="1"/>
  <c r="N45" i="1"/>
  <c r="O45" i="1" s="1"/>
  <c r="K45" i="1"/>
  <c r="I45" i="1"/>
  <c r="H45" i="1"/>
  <c r="N44" i="1"/>
  <c r="O44" i="1" s="1"/>
  <c r="K44" i="1"/>
  <c r="I44" i="1"/>
  <c r="H44" i="1"/>
  <c r="N43" i="1"/>
  <c r="O43" i="1" s="1"/>
  <c r="K43" i="1"/>
  <c r="I43" i="1"/>
  <c r="H43" i="1"/>
  <c r="N42" i="1"/>
  <c r="O42" i="1" s="1"/>
  <c r="K42" i="1"/>
  <c r="I42" i="1"/>
  <c r="H42" i="1"/>
  <c r="H10" i="1"/>
  <c r="I10" i="1"/>
  <c r="K10" i="1"/>
  <c r="N10" i="1"/>
  <c r="O10" i="1" s="1"/>
  <c r="H11" i="1"/>
  <c r="I11" i="1"/>
  <c r="K11" i="1"/>
  <c r="N11" i="1"/>
  <c r="O11" i="1" s="1"/>
  <c r="H12" i="1"/>
  <c r="I12" i="1"/>
  <c r="K12" i="1"/>
  <c r="N12" i="1"/>
  <c r="O12" i="1" s="1"/>
  <c r="H13" i="1"/>
  <c r="I13" i="1"/>
  <c r="K13" i="1"/>
  <c r="N13" i="1"/>
  <c r="O13" i="1" s="1"/>
  <c r="N32" i="1" l="1"/>
  <c r="O32" i="1" s="1"/>
  <c r="K32" i="1"/>
  <c r="I32" i="1"/>
  <c r="H32" i="1"/>
  <c r="N31" i="1"/>
  <c r="O31" i="1" s="1"/>
  <c r="K31" i="1"/>
  <c r="I31" i="1"/>
  <c r="H31" i="1"/>
  <c r="N30" i="1"/>
  <c r="O30" i="1" s="1"/>
  <c r="K30" i="1"/>
  <c r="I30" i="1"/>
  <c r="H30" i="1"/>
  <c r="N29" i="1"/>
  <c r="O29" i="1" s="1"/>
  <c r="K29" i="1"/>
  <c r="I29" i="1"/>
  <c r="H29" i="1"/>
  <c r="N28" i="1"/>
  <c r="O28" i="1" s="1"/>
  <c r="K28" i="1"/>
  <c r="I28" i="1"/>
  <c r="H28" i="1"/>
  <c r="N27" i="1"/>
  <c r="O27" i="1" s="1"/>
  <c r="K27" i="1"/>
  <c r="I27" i="1"/>
  <c r="H27" i="1"/>
  <c r="N26" i="1"/>
  <c r="O26" i="1" s="1"/>
  <c r="K26" i="1"/>
  <c r="I26" i="1"/>
  <c r="H26" i="1"/>
  <c r="N25" i="1"/>
  <c r="O25" i="1" s="1"/>
  <c r="K25" i="1"/>
  <c r="I25" i="1"/>
  <c r="H25" i="1"/>
  <c r="N24" i="1"/>
  <c r="O24" i="1" s="1"/>
  <c r="K24" i="1"/>
  <c r="I24" i="1"/>
  <c r="H24" i="1"/>
  <c r="N23" i="1"/>
  <c r="O23" i="1" s="1"/>
  <c r="K23" i="1"/>
  <c r="I23" i="1"/>
  <c r="H23" i="1"/>
  <c r="N22" i="1"/>
  <c r="O22" i="1" s="1"/>
  <c r="K22" i="1"/>
  <c r="I22" i="1"/>
  <c r="H22" i="1"/>
  <c r="N21" i="1"/>
  <c r="O21" i="1" s="1"/>
  <c r="K21" i="1"/>
  <c r="I21" i="1"/>
  <c r="H21" i="1"/>
  <c r="N20" i="1"/>
  <c r="O20" i="1" s="1"/>
  <c r="K20" i="1"/>
  <c r="I20" i="1"/>
  <c r="H20" i="1"/>
  <c r="N19" i="1"/>
  <c r="O19" i="1" s="1"/>
  <c r="K19" i="1"/>
  <c r="I19" i="1"/>
  <c r="H19" i="1"/>
  <c r="F109" i="1" l="1"/>
  <c r="H100" i="1"/>
  <c r="N99" i="1"/>
  <c r="O99" i="1" s="1"/>
  <c r="K99" i="1"/>
  <c r="I99" i="1"/>
  <c r="H99" i="1"/>
  <c r="N98" i="1"/>
  <c r="O98" i="1" s="1"/>
  <c r="K98" i="1"/>
  <c r="I98" i="1"/>
  <c r="H98" i="1"/>
  <c r="H97" i="1"/>
  <c r="N96" i="1"/>
  <c r="O96" i="1" s="1"/>
  <c r="K96" i="1"/>
  <c r="I96" i="1"/>
  <c r="H96" i="1"/>
  <c r="N95" i="1"/>
  <c r="O95" i="1" s="1"/>
  <c r="K95" i="1"/>
  <c r="I95" i="1"/>
  <c r="H95" i="1"/>
  <c r="N84" i="1"/>
  <c r="O84" i="1" s="1"/>
  <c r="K84" i="1"/>
  <c r="I84" i="1"/>
  <c r="H84" i="1"/>
  <c r="N83" i="1"/>
  <c r="O83" i="1" s="1"/>
  <c r="K83" i="1"/>
  <c r="I83" i="1"/>
  <c r="H83" i="1"/>
  <c r="N82" i="1"/>
  <c r="O82" i="1" s="1"/>
  <c r="K82" i="1"/>
  <c r="I82" i="1"/>
  <c r="H82" i="1"/>
  <c r="N81" i="1"/>
  <c r="O81" i="1" s="1"/>
  <c r="K81" i="1"/>
  <c r="I81" i="1"/>
  <c r="H81" i="1"/>
  <c r="N80" i="1"/>
  <c r="O80" i="1" s="1"/>
  <c r="K80" i="1"/>
  <c r="I80" i="1"/>
  <c r="H80" i="1"/>
  <c r="N79" i="1"/>
  <c r="O79" i="1" s="1"/>
  <c r="K79" i="1"/>
  <c r="I79" i="1"/>
  <c r="H79" i="1"/>
  <c r="N77" i="1"/>
  <c r="O77" i="1" s="1"/>
  <c r="K77" i="1"/>
  <c r="I77" i="1"/>
  <c r="H77" i="1"/>
  <c r="H76" i="1"/>
  <c r="N75" i="1"/>
  <c r="O75" i="1" s="1"/>
  <c r="K75" i="1"/>
  <c r="I75" i="1"/>
  <c r="H75" i="1"/>
  <c r="N74" i="1"/>
  <c r="O74" i="1" s="1"/>
  <c r="K74" i="1"/>
  <c r="I74" i="1"/>
  <c r="H74" i="1"/>
  <c r="N63" i="1"/>
  <c r="O63" i="1" s="1"/>
  <c r="K63" i="1"/>
  <c r="I63" i="1"/>
  <c r="H63" i="1"/>
  <c r="N62" i="1"/>
  <c r="O62" i="1" s="1"/>
  <c r="K62" i="1"/>
  <c r="I62" i="1"/>
  <c r="H62" i="1"/>
  <c r="N61" i="1"/>
  <c r="O61" i="1" s="1"/>
  <c r="K61" i="1"/>
  <c r="I61" i="1"/>
  <c r="H61" i="1"/>
  <c r="N60" i="1"/>
  <c r="O60" i="1" s="1"/>
  <c r="K60" i="1"/>
  <c r="I60" i="1"/>
  <c r="H60" i="1"/>
  <c r="N59" i="1"/>
  <c r="O59" i="1" s="1"/>
  <c r="K59" i="1"/>
  <c r="I59" i="1"/>
  <c r="H59" i="1"/>
  <c r="N58" i="1"/>
  <c r="O58" i="1" s="1"/>
  <c r="K58" i="1"/>
  <c r="I58" i="1"/>
  <c r="H58" i="1"/>
  <c r="N56" i="1"/>
  <c r="O56" i="1" s="1"/>
  <c r="K56" i="1"/>
  <c r="I56" i="1"/>
  <c r="H56" i="1"/>
  <c r="N41" i="1"/>
  <c r="O41" i="1" s="1"/>
  <c r="K41" i="1"/>
  <c r="I41" i="1"/>
  <c r="H41" i="1"/>
  <c r="N40" i="1"/>
  <c r="O40" i="1" s="1"/>
  <c r="K40" i="1"/>
  <c r="I40" i="1"/>
  <c r="H40" i="1"/>
  <c r="N39" i="1"/>
  <c r="O39" i="1" s="1"/>
  <c r="K39" i="1"/>
  <c r="I39" i="1"/>
  <c r="H39" i="1"/>
  <c r="N38" i="1"/>
  <c r="O38" i="1" s="1"/>
  <c r="K38" i="1"/>
  <c r="I38" i="1"/>
  <c r="H38" i="1"/>
  <c r="N37" i="1"/>
  <c r="O37" i="1" s="1"/>
  <c r="K37" i="1"/>
  <c r="I37" i="1"/>
  <c r="H37" i="1"/>
  <c r="N36" i="1"/>
  <c r="O36" i="1" s="1"/>
  <c r="K36" i="1"/>
  <c r="I36" i="1"/>
  <c r="H36" i="1"/>
  <c r="N35" i="1"/>
  <c r="O35" i="1" s="1"/>
  <c r="K35" i="1"/>
  <c r="I35" i="1"/>
  <c r="H35" i="1"/>
  <c r="F72" i="1" l="1"/>
  <c r="F101" i="1"/>
  <c r="F93" i="1"/>
  <c r="H14" i="1"/>
  <c r="H15" i="1"/>
  <c r="H16" i="1"/>
  <c r="H17" i="1"/>
  <c r="H18" i="1"/>
  <c r="N14" i="1"/>
  <c r="O14" i="1" s="1"/>
  <c r="N15" i="1"/>
  <c r="O15" i="1" s="1"/>
  <c r="N16" i="1"/>
  <c r="O16" i="1" s="1"/>
  <c r="N17" i="1"/>
  <c r="O17" i="1" s="1"/>
  <c r="N18" i="1"/>
  <c r="O18" i="1" s="1"/>
  <c r="K14" i="1"/>
  <c r="K15" i="1"/>
  <c r="K16" i="1"/>
  <c r="K17" i="1"/>
  <c r="K18" i="1"/>
  <c r="I14" i="1"/>
  <c r="I15" i="1"/>
  <c r="I16" i="1"/>
  <c r="I17" i="1"/>
  <c r="I18" i="1"/>
  <c r="F33" i="1" l="1"/>
  <c r="F110" i="1" s="1"/>
  <c r="O110" i="1"/>
  <c r="F111" i="1" l="1"/>
  <c r="F112" i="1" s="1"/>
  <c r="O111" i="1"/>
  <c r="O112" i="1" s="1"/>
</calcChain>
</file>

<file path=xl/sharedStrings.xml><?xml version="1.0" encoding="utf-8"?>
<sst xmlns="http://schemas.openxmlformats.org/spreadsheetml/2006/main" count="237" uniqueCount="99">
  <si>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</si>
  <si>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</si>
  <si>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</si>
  <si>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</si>
  <si>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</si>
  <si>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</si>
  <si>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</si>
  <si>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</si>
  <si>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</si>
  <si>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</si>
  <si>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</si>
  <si>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</si>
  <si>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</si>
  <si>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</si>
  <si>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</si>
  <si>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</si>
  <si>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</si>
  <si>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"АЭС"  </t>
  </si>
  <si>
    <t xml:space="preserve">Итого по филиалу "ХЭС" СП "СЭС"  </t>
  </si>
  <si>
    <t xml:space="preserve">Итого по филиалу "ХЭС" СП "ЦЭС"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</si>
  <si>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</si>
  <si>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</si>
  <si>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 xml:space="preserve">Итого по филиалу "ЭС ЕАО" . </t>
  </si>
  <si>
    <t>Итого по филиалу "ПЭС"</t>
  </si>
  <si>
    <t>Указатель напряжения УВН-10</t>
  </si>
  <si>
    <t xml:space="preserve">Итого по филиалу "ЮЯЭС" . </t>
  </si>
  <si>
    <t>Блок-ролик одинарный "Спасатель"</t>
  </si>
  <si>
    <t>привязь Высота 042 арт.vst.042 размер 2 со стропом Энерго70 в комплекте</t>
  </si>
  <si>
    <t>Страховочная система (привязь) с плечными и ножными обхватами</t>
  </si>
  <si>
    <t>м</t>
  </si>
  <si>
    <t>к-т</t>
  </si>
  <si>
    <t>Блокирующее устройство FANTOM GRL 101</t>
  </si>
  <si>
    <t>Блокирующий механизм (зажим для страховки) Зажим PETZL MICROCENDER</t>
  </si>
  <si>
    <t>Блок-ролик двойной с подшипником Vento DOUBIE</t>
  </si>
  <si>
    <t>Веревка вспомогательная КОЛОМНА  Д=8 неон 24 пряди</t>
  </si>
  <si>
    <t>Веревка динамическая "Factor" red  D-10мм   (CE UIAA) с в/о пропиткой  50м</t>
  </si>
  <si>
    <t>Веревка статическая диаметром 10 мм капрон "Statik 10" Д-10</t>
  </si>
  <si>
    <t>Зажим веревочный Капля ВЕНТО</t>
  </si>
  <si>
    <t>Зажим на гибкой анкерной линии, длина 30 м</t>
  </si>
  <si>
    <t>Карабин стальной овальный с муфтой "Высота 513" Venta</t>
  </si>
  <si>
    <t>Карабин трапецией с муфтой  Стальной универсальный</t>
  </si>
  <si>
    <t>Многофункциональная страховочная привязь "ПРОФИ УНИВЕРСАЛ" (размер М талия 75-132, обхват ног 55-75см)</t>
  </si>
  <si>
    <t>Петля локальная для самостраховки на опору из полиэстера PETZL ANNEEAU (150 см)</t>
  </si>
  <si>
    <t>Привязь страховочная Высота 042 р.1 Vento</t>
  </si>
  <si>
    <t>Самоблокирующееся спусковое устройство Petzl Stop</t>
  </si>
  <si>
    <t>Страховочное устройство с карабином  Vento профи уневерсальная полная</t>
  </si>
  <si>
    <t>Строп Д21711</t>
  </si>
  <si>
    <t>Строп веревочный аВ12р Vento</t>
  </si>
  <si>
    <t>Строп огнеупорный одинарный регулируемый с амортизатором аК12р</t>
  </si>
  <si>
    <t>Строп с чехлом В33720+ЧЗ-1</t>
  </si>
  <si>
    <t>Чехол защитный Ч3-60 см. без карабина</t>
  </si>
  <si>
    <t>Веревка статическая диаметром 11 мм (CE) Static (100 м)</t>
  </si>
  <si>
    <t>Привязь Высота 042 арт.vst.042 размер 2 со стропом Энерго70 в комплекте</t>
  </si>
  <si>
    <t>Протектор сменный для комплекта "Энерго 70" Venro enrg 70 R</t>
  </si>
  <si>
    <t>Cтроп веревочный с регулятором длины ползункового типа В11у  VENTO   ГОСТ РЕН 358-2008</t>
  </si>
  <si>
    <t xml:space="preserve">Блок-ролик одинарный IR 0403-1  </t>
  </si>
  <si>
    <t>Веревка статическая д.10 мм (100 м) Высота V2 10</t>
  </si>
  <si>
    <t>Капроновый строп с амортизатором  АВS002 .ГОСТ Р ЕН 358-2008</t>
  </si>
  <si>
    <t>Каска для работы на высоте Vento "Энерго"</t>
  </si>
  <si>
    <t>Привязь страховочная "Высота 043"</t>
  </si>
  <si>
    <t>Страховочная система (привязь) с плечными и ножными обхватами Vento профи уневерсальная полная</t>
  </si>
  <si>
    <t>Строп веревочный двойной Модель стропа "А22"</t>
  </si>
  <si>
    <t xml:space="preserve">Строп веревочный одинарный регулируемый В12р (2м) ГОСТ Р ЕН 358-2008 </t>
  </si>
  <si>
    <t>Строп с защитным чехлом Комплект "Энерго 70"</t>
  </si>
  <si>
    <t>Комплект эвакуационный RescueSet 30 (Vento)</t>
  </si>
  <si>
    <t>Привязь удерживающая (страховочная) LAS 212</t>
  </si>
  <si>
    <t>компл</t>
  </si>
  <si>
    <t>Cтроп регулируемый ST 2000</t>
  </si>
  <si>
    <t>Горизонтальная анкерная линия TEMPORARY LIELINE 30м</t>
  </si>
  <si>
    <t xml:space="preserve">Многофункциональная страховочная привязь "ПРОФИ УНИВЕРСАЛ" (Размер L талия 84-140см, обхват ног 62-80см) </t>
  </si>
  <si>
    <t>Привязь страховочная Высота 042 р.2 Vento</t>
  </si>
  <si>
    <t>Привязь страховочная ТИТАН  1Р</t>
  </si>
  <si>
    <t>Строп для позиционирования регулируемый "В11р"</t>
  </si>
  <si>
    <t xml:space="preserve">Строп огнеупорный SAFE-TEC   LFS102 </t>
  </si>
  <si>
    <t>Устройство втягивающие НВ-10 Венто</t>
  </si>
  <si>
    <t>Индивидуальный Самоспасатель Моноспас-15</t>
  </si>
  <si>
    <t>Привязь страховочная СП IIа 21 с УП21</t>
  </si>
  <si>
    <t>Система подъема по металлическим опорам (штанга, крюк, вертикальная анкерная линия)</t>
  </si>
  <si>
    <t>Устройство втягивающее СЗВТ - 103</t>
  </si>
  <si>
    <t>Штанга инсталляционная для устройства анкерной линии на опоре с комплектом насадок</t>
  </si>
  <si>
    <t>Гибкая анкерная линия Д2Н1 (40м) с зажимом Н1</t>
  </si>
  <si>
    <t>Карабин стальной универсальный с муфтой keylock ВЕНТО</t>
  </si>
  <si>
    <t>Петля крепежная Люкс</t>
  </si>
  <si>
    <t>Петля станционная VENTO ЛЮКС 150см</t>
  </si>
  <si>
    <t>Строп вереврчный двойной с амортизатором аВ22р</t>
  </si>
  <si>
    <t>Карбин стальной с муфтой "Стальной овал"</t>
  </si>
  <si>
    <t>Привязь страховочная  СП IIа 21 с УП21</t>
  </si>
  <si>
    <t>Строп из каната, регулируемый, с МРД В33520 с ЧЗ-1 «ПроВиТекс»</t>
  </si>
  <si>
    <t xml:space="preserve">Строп ленточный,2-х ветьевой, Л22721 </t>
  </si>
  <si>
    <t>Проектор сменный ЧЗ-1</t>
  </si>
  <si>
    <t xml:space="preserve">Средство защиты втягивающего типа СЗВТ-206 "ПроВиТекс" </t>
  </si>
  <si>
    <t>Строп из веревки, страховочный, 2-х ветвевой, регулируемый Р21721 «ПроВиТекс»</t>
  </si>
  <si>
    <t>1.1. Филиал АО "ДРСК"  "Амурские электрические сети"</t>
  </si>
  <si>
    <t>2.1. Филиал  АО "ДРСК" "Приморские электрические сети"</t>
  </si>
  <si>
    <t>3.1. Филиал АО "ДРСК" " "Хабаровские электрические сети" СП "ЦЭС"</t>
  </si>
  <si>
    <t>4.1. Филиал АО "ДРСК" "Хабаровские электрические сети" СП "СЭС"</t>
  </si>
  <si>
    <t>1.5. Филиал АО "ДРСК" "Электрические сети ЕАО"</t>
  </si>
  <si>
    <t>1.6. Филиал АО "ДРСК" "Южно-Якутсеие электрические сети"</t>
  </si>
  <si>
    <t>Приложение к Документации о закупке –СИЗ Приспособления для работы на высоте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</si>
</sst>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2060"/>
      </left>
      <right style="thin">
        <color rgb="FF000000"/>
      </right>
      <top style="thin">
        <color rgb="FF00206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20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9" fontId="8" fillId="2" borderId="10" xfId="0" applyNumberFormat="1" applyFont="1" applyFill="1" applyBorder="1" applyAlignment="1" applyProtection="1">
      <alignment horizontal="left" vertical="top" wrapText="1"/>
      <protection locked="0"/>
    </xf>
    <xf numFmtId="4" fontId="1" fillId="4" borderId="18" xfId="0" applyNumberFormat="1" applyFont="1" applyFill="1" applyBorder="1" applyAlignment="1">
      <alignment horizontal="center" vertical="center" wrapText="1"/>
    </xf>
    <xf numFmtId="4" fontId="2" fillId="4" borderId="27" xfId="0" applyNumberFormat="1" applyFont="1" applyFill="1" applyBorder="1" applyAlignment="1">
      <alignment horizontal="center" vertical="top" wrapText="1"/>
    </xf>
    <xf numFmtId="4" fontId="2" fillId="4" borderId="25" xfId="0" applyNumberFormat="1" applyFont="1" applyFill="1" applyBorder="1" applyAlignment="1">
      <alignment horizontal="center" vertical="top" wrapText="1"/>
    </xf>
    <xf numFmtId="49" fontId="2" fillId="6" borderId="17" xfId="0" applyNumberFormat="1" applyFont="1" applyFill="1" applyBorder="1" applyAlignment="1">
      <alignment horizontal="left" vertical="top" wrapText="1"/>
    </xf>
    <xf numFmtId="3" fontId="2" fillId="6" borderId="8" xfId="0" applyNumberFormat="1" applyFont="1" applyFill="1" applyBorder="1" applyAlignment="1">
      <alignment horizontal="center" vertical="top" wrapText="1"/>
    </xf>
    <xf numFmtId="4" fontId="2" fillId="6" borderId="11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4" fontId="2" fillId="6" borderId="8" xfId="0" applyNumberFormat="1" applyFont="1" applyFill="1" applyBorder="1" applyAlignment="1">
      <alignment horizontal="center" vertical="top" wrapText="1"/>
    </xf>
    <xf numFmtId="9" fontId="8" fillId="2" borderId="28" xfId="0" applyNumberFormat="1" applyFont="1" applyFill="1" applyBorder="1" applyAlignment="1" applyProtection="1">
      <alignment horizontal="center" vertical="top" wrapText="1"/>
    </xf>
    <xf numFmtId="0" fontId="12" fillId="7" borderId="0" xfId="0" applyFont="1" applyFill="1"/>
    <xf numFmtId="0" fontId="12" fillId="0" borderId="0" xfId="0" applyFont="1"/>
    <xf numFmtId="0" fontId="4" fillId="0" borderId="7" xfId="0" applyFont="1" applyBorder="1" applyAlignment="1">
      <alignment horizontal="center" vertical="top"/>
    </xf>
    <xf numFmtId="0" fontId="13" fillId="0" borderId="33" xfId="0" applyNumberFormat="1" applyFont="1" applyBorder="1" applyAlignment="1">
      <alignment horizontal="left" vertical="center" wrapText="1"/>
    </xf>
    <xf numFmtId="0" fontId="12" fillId="0" borderId="33" xfId="0" applyNumberFormat="1" applyFont="1" applyBorder="1" applyAlignment="1">
      <alignment vertical="center" wrapText="1"/>
    </xf>
    <xf numFmtId="0" fontId="14" fillId="0" borderId="33" xfId="0" applyNumberFormat="1" applyFont="1" applyBorder="1" applyAlignment="1">
      <alignment horizontal="right" vertical="center" wrapText="1"/>
    </xf>
    <xf numFmtId="0" fontId="13" fillId="0" borderId="36" xfId="0" applyNumberFormat="1" applyFont="1" applyBorder="1" applyAlignment="1">
      <alignment horizontal="left" vertical="center" wrapText="1"/>
    </xf>
    <xf numFmtId="0" fontId="4" fillId="0" borderId="30" xfId="0" applyFont="1" applyBorder="1" applyAlignment="1">
      <alignment horizontal="center" vertical="top"/>
    </xf>
    <xf numFmtId="4" fontId="13" fillId="0" borderId="33" xfId="0" applyNumberFormat="1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top"/>
    </xf>
    <xf numFmtId="2" fontId="14" fillId="0" borderId="33" xfId="0" applyNumberFormat="1" applyFont="1" applyFill="1" applyBorder="1" applyAlignment="1">
      <alignment horizontal="center" vertical="center" wrapText="1"/>
    </xf>
    <xf numFmtId="0" fontId="12" fillId="0" borderId="33" xfId="0" applyFont="1" applyFill="1" applyBorder="1"/>
    <xf numFmtId="0" fontId="13" fillId="0" borderId="33" xfId="0" applyNumberFormat="1" applyFont="1" applyBorder="1" applyAlignment="1">
      <alignment vertical="center" wrapText="1"/>
    </xf>
    <xf numFmtId="4" fontId="13" fillId="0" borderId="33" xfId="0" applyNumberFormat="1" applyFont="1" applyBorder="1" applyAlignment="1">
      <alignment vertical="center" wrapText="1"/>
    </xf>
    <xf numFmtId="3" fontId="16" fillId="0" borderId="33" xfId="0" applyNumberFormat="1" applyFont="1" applyBorder="1" applyAlignment="1">
      <alignment horizontal="center" vertical="top" wrapText="1"/>
    </xf>
    <xf numFmtId="3" fontId="16" fillId="0" borderId="39" xfId="0" applyNumberFormat="1" applyFont="1" applyBorder="1" applyAlignment="1">
      <alignment horizontal="center" vertical="top" wrapText="1"/>
    </xf>
    <xf numFmtId="0" fontId="16" fillId="0" borderId="36" xfId="0" applyNumberFormat="1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vertical="top" wrapText="1"/>
    </xf>
    <xf numFmtId="4" fontId="15" fillId="0" borderId="33" xfId="0" applyNumberFormat="1" applyFont="1" applyFill="1" applyBorder="1" applyAlignment="1">
      <alignment horizontal="center" vertical="top" wrapText="1"/>
    </xf>
    <xf numFmtId="0" fontId="16" fillId="0" borderId="33" xfId="0" applyNumberFormat="1" applyFont="1" applyBorder="1" applyAlignment="1">
      <alignment horizontal="right" vertical="top" wrapText="1"/>
    </xf>
    <xf numFmtId="2" fontId="16" fillId="0" borderId="33" xfId="0" applyNumberFormat="1" applyFont="1" applyFill="1" applyBorder="1" applyAlignment="1">
      <alignment horizontal="center" vertical="top" wrapText="1"/>
    </xf>
    <xf numFmtId="0" fontId="16" fillId="0" borderId="33" xfId="0" applyFont="1" applyFill="1" applyBorder="1" applyAlignment="1">
      <alignment vertical="top"/>
    </xf>
    <xf numFmtId="0" fontId="16" fillId="0" borderId="0" xfId="0" applyFont="1"/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6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6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6" borderId="8" xfId="0" applyNumberFormat="1" applyFont="1" applyFill="1" applyBorder="1" applyAlignment="1">
      <alignment horizontal="center" vertical="top" wrapText="1"/>
    </xf>
    <xf numFmtId="4" fontId="17" fillId="6" borderId="8" xfId="0" applyNumberFormat="1" applyFont="1" applyFill="1" applyBorder="1" applyAlignment="1">
      <alignment horizontal="center" vertical="top" wrapText="1"/>
    </xf>
    <xf numFmtId="4" fontId="17" fillId="6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43" xfId="0" applyFont="1" applyBorder="1" applyAlignment="1">
      <alignment horizontal="center" vertical="top"/>
    </xf>
    <xf numFmtId="0" fontId="17" fillId="0" borderId="44" xfId="0" applyFont="1" applyBorder="1" applyAlignment="1">
      <alignment horizontal="center" vertical="top"/>
    </xf>
    <xf numFmtId="4" fontId="18" fillId="2" borderId="16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3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30" xfId="0" applyFont="1" applyBorder="1" applyAlignment="1">
      <alignment horizontal="center" vertical="top"/>
    </xf>
    <xf numFmtId="4" fontId="18" fillId="2" borderId="31" xfId="0" applyNumberFormat="1" applyFont="1" applyFill="1" applyBorder="1" applyAlignment="1" applyProtection="1">
      <alignment horizontal="center" vertical="top" wrapText="1"/>
      <protection locked="0"/>
    </xf>
    <xf numFmtId="3" fontId="18" fillId="2" borderId="31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31" xfId="0" applyNumberFormat="1" applyFont="1" applyFill="1" applyBorder="1" applyAlignment="1" applyProtection="1">
      <alignment horizontal="left" vertical="top" wrapText="1"/>
      <protection locked="0"/>
    </xf>
    <xf numFmtId="4" fontId="17" fillId="6" borderId="32" xfId="0" applyNumberFormat="1" applyFont="1" applyFill="1" applyBorder="1" applyAlignment="1">
      <alignment horizontal="center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3" xfId="0" applyNumberFormat="1" applyFont="1" applyBorder="1" applyAlignment="1">
      <alignment horizontal="center" vertical="top" wrapText="1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3" fontId="18" fillId="8" borderId="31" xfId="0" applyNumberFormat="1" applyFont="1" applyFill="1" applyBorder="1" applyAlignment="1" applyProtection="1">
      <alignment horizontal="center" vertical="top" wrapText="1"/>
      <protection locked="0"/>
    </xf>
    <xf numFmtId="0" fontId="14" fillId="0" borderId="38" xfId="0" applyFont="1" applyBorder="1" applyAlignment="1">
      <alignment horizontal="left" vertical="top" wrapText="1"/>
    </xf>
    <xf numFmtId="0" fontId="14" fillId="0" borderId="36" xfId="0" applyFont="1" applyBorder="1" applyAlignment="1">
      <alignment horizontal="left" vertical="top" wrapText="1"/>
    </xf>
    <xf numFmtId="0" fontId="14" fillId="0" borderId="33" xfId="0" applyNumberFormat="1" applyFont="1" applyBorder="1" applyAlignment="1">
      <alignment vertical="top" wrapText="1"/>
    </xf>
    <xf numFmtId="0" fontId="14" fillId="0" borderId="33" xfId="0" applyNumberFormat="1" applyFont="1" applyBorder="1" applyAlignment="1">
      <alignment horizontal="left" vertical="top" wrapText="1"/>
    </xf>
    <xf numFmtId="49" fontId="21" fillId="6" borderId="16" xfId="0" applyNumberFormat="1" applyFont="1" applyFill="1" applyBorder="1" applyAlignment="1">
      <alignment horizontal="left" vertical="top" wrapText="1"/>
    </xf>
    <xf numFmtId="0" fontId="14" fillId="0" borderId="39" xfId="0" applyNumberFormat="1" applyFont="1" applyBorder="1" applyAlignment="1">
      <alignment horizontal="left" vertical="top" wrapText="1"/>
    </xf>
    <xf numFmtId="0" fontId="14" fillId="0" borderId="33" xfId="0" applyNumberFormat="1" applyFont="1" applyBorder="1" applyAlignment="1">
      <alignment horizontal="left" vertical="center" wrapText="1"/>
    </xf>
    <xf numFmtId="0" fontId="14" fillId="0" borderId="33" xfId="0" applyNumberFormat="1" applyFont="1" applyBorder="1" applyAlignment="1">
      <alignment horizontal="left" vertical="top" wrapText="1" shrinkToFit="1"/>
    </xf>
    <xf numFmtId="49" fontId="21" fillId="8" borderId="16" xfId="0" applyNumberFormat="1" applyFont="1" applyFill="1" applyBorder="1" applyAlignment="1">
      <alignment horizontal="left" vertical="top" wrapText="1"/>
    </xf>
    <xf numFmtId="0" fontId="14" fillId="8" borderId="33" xfId="0" applyNumberFormat="1" applyFont="1" applyFill="1" applyBorder="1" applyAlignment="1">
      <alignment horizontal="left" vertical="top" wrapText="1"/>
    </xf>
    <xf numFmtId="0" fontId="14" fillId="8" borderId="33" xfId="0" applyNumberFormat="1" applyFont="1" applyFill="1" applyBorder="1" applyAlignment="1">
      <alignment horizontal="left" vertical="center" wrapText="1"/>
    </xf>
    <xf numFmtId="0" fontId="11" fillId="7" borderId="35" xfId="0" applyNumberFormat="1" applyFont="1" applyFill="1" applyBorder="1" applyAlignment="1">
      <alignment horizontal="center" vertical="center" wrapText="1"/>
    </xf>
    <xf numFmtId="0" fontId="11" fillId="7" borderId="36" xfId="0" applyNumberFormat="1" applyFont="1" applyFill="1" applyBorder="1" applyAlignment="1">
      <alignment horizontal="center" vertical="center" wrapText="1"/>
    </xf>
    <xf numFmtId="0" fontId="13" fillId="0" borderId="41" xfId="0" applyNumberFormat="1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11" fillId="7" borderId="35" xfId="0" applyNumberFormat="1" applyFont="1" applyFill="1" applyBorder="1" applyAlignment="1">
      <alignment horizontal="center" vertical="top" wrapText="1"/>
    </xf>
    <xf numFmtId="0" fontId="11" fillId="7" borderId="36" xfId="0" applyNumberFormat="1" applyFont="1" applyFill="1" applyBorder="1" applyAlignment="1">
      <alignment horizontal="center" vertical="top" wrapText="1"/>
    </xf>
    <xf numFmtId="0" fontId="13" fillId="0" borderId="34" xfId="0" applyNumberFormat="1" applyFont="1" applyBorder="1" applyAlignment="1">
      <alignment horizontal="left" vertical="top" wrapText="1"/>
    </xf>
    <xf numFmtId="0" fontId="0" fillId="0" borderId="36" xfId="0" applyBorder="1" applyAlignment="1">
      <alignment horizontal="left" vertical="top" wrapText="1"/>
    </xf>
    <xf numFmtId="0" fontId="15" fillId="0" borderId="45" xfId="0" applyNumberFormat="1" applyFont="1" applyBorder="1" applyAlignment="1">
      <alignment horizontal="left" vertical="center" wrapText="1"/>
    </xf>
    <xf numFmtId="0" fontId="0" fillId="0" borderId="36" xfId="0" applyFont="1" applyBorder="1" applyAlignment="1">
      <alignment horizontal="left" vertical="center" wrapText="1"/>
    </xf>
    <xf numFmtId="0" fontId="15" fillId="0" borderId="35" xfId="0" applyNumberFormat="1" applyFont="1" applyBorder="1" applyAlignment="1">
      <alignment horizontal="left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4" fontId="9" fillId="4" borderId="14" xfId="0" applyNumberFormat="1" applyFont="1" applyFill="1" applyBorder="1" applyAlignment="1" applyProtection="1">
      <alignment horizontal="right" vertical="center" wrapText="1"/>
    </xf>
    <xf numFmtId="0" fontId="7" fillId="2" borderId="26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24" xfId="0" applyNumberFormat="1" applyFont="1" applyFill="1" applyBorder="1" applyAlignment="1" applyProtection="1">
      <alignment horizontal="right" vertical="top" wrapText="1"/>
    </xf>
    <xf numFmtId="4" fontId="8" fillId="4" borderId="17" xfId="0" applyNumberFormat="1" applyFont="1" applyFill="1" applyBorder="1" applyAlignment="1" applyProtection="1">
      <alignment horizontal="right" vertical="top" wrapText="1"/>
    </xf>
    <xf numFmtId="0" fontId="20" fillId="5" borderId="1" xfId="0" applyFont="1" applyFill="1" applyBorder="1" applyAlignment="1">
      <alignment horizontal="justify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0" fontId="11" fillId="7" borderId="29" xfId="0" applyNumberFormat="1" applyFont="1" applyFill="1" applyBorder="1" applyAlignment="1">
      <alignment horizontal="center" vertical="center" wrapText="1"/>
    </xf>
    <xf numFmtId="0" fontId="11" fillId="7" borderId="40" xfId="0" applyNumberFormat="1" applyFont="1" applyFill="1" applyBorder="1" applyAlignment="1">
      <alignment horizontal="center" vertical="center" wrapText="1"/>
    </xf>
    <xf numFmtId="0" fontId="15" fillId="0" borderId="37" xfId="0" applyNumberFormat="1" applyFont="1" applyBorder="1" applyAlignment="1">
      <alignment horizontal="center" vertical="top" wrapText="1"/>
    </xf>
    <xf numFmtId="0" fontId="19" fillId="0" borderId="3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4"/>
  <sheetViews>
    <sheetView tabSelected="1" view="pageBreakPreview" topLeftCell="A103" zoomScaleNormal="100" zoomScaleSheetLayoutView="100" workbookViewId="0">
      <selection activeCell="A4" sqref="A4:F4"/>
    </sheetView>
  </sheetViews>
  <sheetFormatPr defaultRowHeight="15" x14ac:dyDescent="0.25"/>
  <cols>
    <col min="1" max="1" width="6.42578125" customWidth="1"/>
    <col min="2" max="2" width="29.140625" customWidth="1"/>
    <col min="3" max="3" width="5.7109375" customWidth="1"/>
    <col min="4" max="4" width="9.5703125" customWidth="1"/>
    <col min="5" max="5" width="12.85546875" customWidth="1"/>
    <col min="6" max="6" width="14.85546875" customWidth="1"/>
    <col min="9" max="9" width="28" customWidth="1"/>
    <col min="10" max="10" width="17" customWidth="1"/>
    <col min="11" max="11" width="7.28515625" customWidth="1"/>
    <col min="12" max="12" width="15" customWidth="1"/>
    <col min="13" max="13" width="13.85546875" customWidth="1"/>
    <col min="14" max="14" width="8.7109375" customWidth="1"/>
    <col min="15" max="15" width="13.140625" customWidth="1"/>
  </cols>
  <sheetData>
    <row r="1" spans="1:25" ht="34.5" customHeight="1" x14ac:dyDescent="0.25">
      <c r="A1" s="98" t="s">
        <v>98</v>
      </c>
      <c r="B1" s="98"/>
      <c r="C1" s="98"/>
      <c r="D1" s="98"/>
      <c r="E1" s="98"/>
      <c r="F1" s="98"/>
      <c r="G1" s="98"/>
      <c r="H1" s="98"/>
      <c r="I1" s="98"/>
      <c r="J1" s="98"/>
      <c r="K1" s="98"/>
      <c r="L1" s="98"/>
      <c r="M1" s="98"/>
      <c r="N1" s="98"/>
      <c r="O1" s="98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A3" s="91" t="s">
        <v>20</v>
      </c>
      <c r="B3" s="92"/>
      <c r="C3" s="92"/>
      <c r="D3" s="99"/>
      <c r="E3" s="17">
        <v>1914855.47</v>
      </c>
      <c r="F3" s="18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8.5" customHeight="1" x14ac:dyDescent="0.25">
      <c r="A4" s="103"/>
      <c r="B4" s="103"/>
      <c r="C4" s="103"/>
      <c r="D4" s="103"/>
      <c r="E4" s="103"/>
      <c r="F4" s="10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4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32.25" customHeight="1" thickBot="1" x14ac:dyDescent="0.3">
      <c r="A7" s="104" t="s">
        <v>11</v>
      </c>
      <c r="B7" s="99"/>
      <c r="C7" s="105"/>
      <c r="D7" s="105"/>
      <c r="E7" s="106"/>
      <c r="F7" s="107"/>
      <c r="G7" s="4"/>
      <c r="H7" s="91" t="s">
        <v>3</v>
      </c>
      <c r="I7" s="92"/>
      <c r="J7" s="92"/>
      <c r="K7" s="92"/>
      <c r="L7" s="92"/>
      <c r="M7" s="92"/>
      <c r="N7" s="92"/>
      <c r="O7" s="93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40.25" x14ac:dyDescent="0.25">
      <c r="A8" s="5" t="s">
        <v>4</v>
      </c>
      <c r="B8" s="6" t="s">
        <v>0</v>
      </c>
      <c r="C8" s="6" t="s">
        <v>8</v>
      </c>
      <c r="D8" s="7" t="s">
        <v>9</v>
      </c>
      <c r="E8" s="7" t="s">
        <v>5</v>
      </c>
      <c r="F8" s="8" t="s">
        <v>10</v>
      </c>
      <c r="G8" s="1"/>
      <c r="H8" s="5" t="s">
        <v>4</v>
      </c>
      <c r="I8" s="6" t="s">
        <v>1</v>
      </c>
      <c r="J8" s="7" t="s">
        <v>13</v>
      </c>
      <c r="K8" s="6" t="s">
        <v>8</v>
      </c>
      <c r="L8" s="7" t="s">
        <v>9</v>
      </c>
      <c r="M8" s="7" t="s">
        <v>14</v>
      </c>
      <c r="N8" s="7" t="s">
        <v>5</v>
      </c>
      <c r="O8" s="8" t="s">
        <v>15</v>
      </c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s="21" customFormat="1" ht="17.25" customHeight="1" x14ac:dyDescent="0.25">
      <c r="A9" s="110" t="s">
        <v>92</v>
      </c>
      <c r="B9" s="110"/>
      <c r="C9" s="110"/>
      <c r="D9" s="110"/>
      <c r="E9" s="110"/>
      <c r="F9" s="110"/>
      <c r="G9" s="110"/>
      <c r="H9" s="110"/>
      <c r="I9" s="110"/>
      <c r="J9" s="110"/>
      <c r="K9" s="110"/>
      <c r="L9" s="110"/>
      <c r="M9" s="110"/>
    </row>
    <row r="10" spans="1:25" s="53" customFormat="1" ht="25.5" x14ac:dyDescent="0.25">
      <c r="A10" s="44">
        <v>1</v>
      </c>
      <c r="B10" s="71" t="s">
        <v>31</v>
      </c>
      <c r="C10" s="45" t="s">
        <v>21</v>
      </c>
      <c r="D10" s="45">
        <v>4656.3100000000004</v>
      </c>
      <c r="E10" s="35">
        <v>3</v>
      </c>
      <c r="F10" s="46">
        <f>D10*E10</f>
        <v>13968.93</v>
      </c>
      <c r="G10" s="47"/>
      <c r="H10" s="48">
        <f>A10</f>
        <v>1</v>
      </c>
      <c r="I10" s="73" t="str">
        <f>B10</f>
        <v>Блокирующее устройство FANTOM GRL 101</v>
      </c>
      <c r="J10" s="49"/>
      <c r="K10" s="50" t="str">
        <f>C10</f>
        <v>шт</v>
      </c>
      <c r="L10" s="51">
        <f>D10</f>
        <v>4656.3100000000004</v>
      </c>
      <c r="M10" s="45"/>
      <c r="N10" s="50">
        <f>E10</f>
        <v>3</v>
      </c>
      <c r="O10" s="52">
        <f>M10*N10</f>
        <v>0</v>
      </c>
      <c r="P10" s="47"/>
      <c r="Q10" s="47"/>
      <c r="R10" s="47"/>
      <c r="S10" s="47"/>
      <c r="T10" s="47"/>
      <c r="U10" s="47"/>
      <c r="V10" s="47"/>
      <c r="W10" s="47"/>
      <c r="X10" s="47"/>
      <c r="Y10" s="47"/>
    </row>
    <row r="11" spans="1:25" s="53" customFormat="1" ht="39" customHeight="1" x14ac:dyDescent="0.25">
      <c r="A11" s="44">
        <v>2</v>
      </c>
      <c r="B11" s="71" t="s">
        <v>32</v>
      </c>
      <c r="C11" s="45" t="s">
        <v>21</v>
      </c>
      <c r="D11" s="45">
        <v>5327.53</v>
      </c>
      <c r="E11" s="35">
        <v>2</v>
      </c>
      <c r="F11" s="46">
        <f t="shared" ref="F11:F32" si="0">D11*E11</f>
        <v>10655.06</v>
      </c>
      <c r="G11" s="47"/>
      <c r="H11" s="48">
        <f t="shared" ref="H11:H18" si="1">A11</f>
        <v>2</v>
      </c>
      <c r="I11" s="73" t="str">
        <f t="shared" ref="I11:I18" si="2">B11</f>
        <v>Блокирующий механизм (зажим для страховки) Зажим PETZL MICROCENDER</v>
      </c>
      <c r="J11" s="49"/>
      <c r="K11" s="50" t="str">
        <f t="shared" ref="K11:K18" si="3">C11</f>
        <v>шт</v>
      </c>
      <c r="L11" s="51">
        <f t="shared" ref="L11:L32" si="4">D11</f>
        <v>5327.53</v>
      </c>
      <c r="M11" s="45"/>
      <c r="N11" s="50">
        <f t="shared" ref="N11:N18" si="5">E11</f>
        <v>2</v>
      </c>
      <c r="O11" s="52">
        <f t="shared" ref="O11:O18" si="6">M11*N11</f>
        <v>0</v>
      </c>
      <c r="P11" s="47"/>
      <c r="Q11" s="47"/>
      <c r="R11" s="47"/>
      <c r="S11" s="47"/>
      <c r="T11" s="47"/>
      <c r="U11" s="47"/>
      <c r="V11" s="47"/>
      <c r="W11" s="47"/>
      <c r="X11" s="47"/>
      <c r="Y11" s="47"/>
    </row>
    <row r="12" spans="1:25" s="53" customFormat="1" ht="27" customHeight="1" x14ac:dyDescent="0.25">
      <c r="A12" s="44">
        <v>3</v>
      </c>
      <c r="B12" s="71" t="s">
        <v>33</v>
      </c>
      <c r="C12" s="45" t="s">
        <v>21</v>
      </c>
      <c r="D12" s="45">
        <v>1464.83</v>
      </c>
      <c r="E12" s="35">
        <v>11</v>
      </c>
      <c r="F12" s="46">
        <f t="shared" si="0"/>
        <v>16113.13</v>
      </c>
      <c r="G12" s="47"/>
      <c r="H12" s="48">
        <f t="shared" si="1"/>
        <v>3</v>
      </c>
      <c r="I12" s="73" t="str">
        <f t="shared" si="2"/>
        <v>Блок-ролик двойной с подшипником Vento DOUBIE</v>
      </c>
      <c r="J12" s="49"/>
      <c r="K12" s="50" t="str">
        <f t="shared" si="3"/>
        <v>шт</v>
      </c>
      <c r="L12" s="51">
        <f t="shared" si="4"/>
        <v>1464.83</v>
      </c>
      <c r="M12" s="45"/>
      <c r="N12" s="50">
        <f t="shared" si="5"/>
        <v>11</v>
      </c>
      <c r="O12" s="52">
        <f t="shared" si="6"/>
        <v>0</v>
      </c>
      <c r="P12" s="47"/>
      <c r="Q12" s="47"/>
      <c r="R12" s="47"/>
      <c r="S12" s="47"/>
      <c r="T12" s="47"/>
      <c r="U12" s="47"/>
      <c r="V12" s="47"/>
      <c r="W12" s="47"/>
      <c r="X12" s="47"/>
      <c r="Y12" s="47"/>
    </row>
    <row r="13" spans="1:25" s="53" customFormat="1" ht="26.25" customHeight="1" x14ac:dyDescent="0.25">
      <c r="A13" s="44">
        <v>4</v>
      </c>
      <c r="B13" s="71" t="s">
        <v>26</v>
      </c>
      <c r="C13" s="45" t="s">
        <v>21</v>
      </c>
      <c r="D13" s="45">
        <v>2320.2199999999998</v>
      </c>
      <c r="E13" s="35">
        <v>8</v>
      </c>
      <c r="F13" s="46">
        <f t="shared" si="0"/>
        <v>18561.759999999998</v>
      </c>
      <c r="G13" s="47"/>
      <c r="H13" s="48">
        <f t="shared" si="1"/>
        <v>4</v>
      </c>
      <c r="I13" s="73" t="str">
        <f t="shared" si="2"/>
        <v>Блок-ролик одинарный "Спасатель"</v>
      </c>
      <c r="J13" s="49"/>
      <c r="K13" s="50" t="str">
        <f t="shared" si="3"/>
        <v>шт</v>
      </c>
      <c r="L13" s="51">
        <f t="shared" si="4"/>
        <v>2320.2199999999998</v>
      </c>
      <c r="M13" s="45"/>
      <c r="N13" s="50">
        <f t="shared" si="5"/>
        <v>8</v>
      </c>
      <c r="O13" s="52">
        <f t="shared" si="6"/>
        <v>0</v>
      </c>
      <c r="P13" s="47"/>
      <c r="Q13" s="47"/>
      <c r="R13" s="47"/>
      <c r="S13" s="47"/>
      <c r="T13" s="47"/>
      <c r="U13" s="47"/>
      <c r="V13" s="47"/>
      <c r="W13" s="47"/>
      <c r="X13" s="47"/>
      <c r="Y13" s="47"/>
    </row>
    <row r="14" spans="1:25" s="53" customFormat="1" ht="29.25" customHeight="1" x14ac:dyDescent="0.25">
      <c r="A14" s="44">
        <v>5</v>
      </c>
      <c r="B14" s="69" t="s">
        <v>34</v>
      </c>
      <c r="C14" s="45" t="s">
        <v>29</v>
      </c>
      <c r="D14" s="45">
        <v>38.08</v>
      </c>
      <c r="E14" s="35">
        <v>102</v>
      </c>
      <c r="F14" s="46">
        <f t="shared" si="0"/>
        <v>3884.16</v>
      </c>
      <c r="G14" s="47"/>
      <c r="H14" s="48">
        <f t="shared" si="1"/>
        <v>5</v>
      </c>
      <c r="I14" s="73" t="str">
        <f t="shared" si="2"/>
        <v>Веревка вспомогательная КОЛОМНА  Д=8 неон 24 пряди</v>
      </c>
      <c r="J14" s="49"/>
      <c r="K14" s="50" t="str">
        <f t="shared" si="3"/>
        <v>м</v>
      </c>
      <c r="L14" s="51">
        <f t="shared" si="4"/>
        <v>38.08</v>
      </c>
      <c r="M14" s="45"/>
      <c r="N14" s="50">
        <f t="shared" si="5"/>
        <v>102</v>
      </c>
      <c r="O14" s="52">
        <f t="shared" si="6"/>
        <v>0</v>
      </c>
      <c r="P14" s="47"/>
      <c r="Q14" s="47"/>
      <c r="R14" s="47"/>
      <c r="S14" s="47"/>
      <c r="T14" s="47"/>
      <c r="U14" s="47"/>
      <c r="V14" s="47"/>
      <c r="W14" s="47"/>
      <c r="X14" s="47"/>
      <c r="Y14" s="47"/>
    </row>
    <row r="15" spans="1:25" s="53" customFormat="1" ht="42.75" customHeight="1" x14ac:dyDescent="0.25">
      <c r="A15" s="44">
        <v>6</v>
      </c>
      <c r="B15" s="69" t="s">
        <v>35</v>
      </c>
      <c r="C15" s="45" t="s">
        <v>21</v>
      </c>
      <c r="D15" s="45">
        <v>6791.82</v>
      </c>
      <c r="E15" s="35">
        <v>3</v>
      </c>
      <c r="F15" s="46">
        <f t="shared" si="0"/>
        <v>20375.46</v>
      </c>
      <c r="G15" s="47"/>
      <c r="H15" s="48">
        <f t="shared" si="1"/>
        <v>6</v>
      </c>
      <c r="I15" s="73" t="str">
        <f t="shared" si="2"/>
        <v>Веревка динамическая "Factor" red  D-10мм   (CE UIAA) с в/о пропиткой  50м</v>
      </c>
      <c r="J15" s="49"/>
      <c r="K15" s="50" t="str">
        <f t="shared" si="3"/>
        <v>шт</v>
      </c>
      <c r="L15" s="51">
        <f t="shared" si="4"/>
        <v>6791.82</v>
      </c>
      <c r="M15" s="45"/>
      <c r="N15" s="50">
        <f t="shared" si="5"/>
        <v>3</v>
      </c>
      <c r="O15" s="52">
        <f t="shared" si="6"/>
        <v>0</v>
      </c>
      <c r="P15" s="47"/>
      <c r="Q15" s="47"/>
      <c r="R15" s="47"/>
      <c r="S15" s="47"/>
      <c r="T15" s="47"/>
      <c r="U15" s="47"/>
      <c r="V15" s="47"/>
      <c r="W15" s="47"/>
      <c r="X15" s="47"/>
      <c r="Y15" s="47"/>
    </row>
    <row r="16" spans="1:25" s="53" customFormat="1" ht="28.5" customHeight="1" x14ac:dyDescent="0.25">
      <c r="A16" s="44">
        <v>7</v>
      </c>
      <c r="B16" s="69" t="s">
        <v>36</v>
      </c>
      <c r="C16" s="45" t="s">
        <v>29</v>
      </c>
      <c r="D16" s="45">
        <v>94.69</v>
      </c>
      <c r="E16" s="35">
        <v>100</v>
      </c>
      <c r="F16" s="46">
        <f t="shared" si="0"/>
        <v>9469</v>
      </c>
      <c r="G16" s="47"/>
      <c r="H16" s="48">
        <f t="shared" si="1"/>
        <v>7</v>
      </c>
      <c r="I16" s="73" t="str">
        <f t="shared" si="2"/>
        <v>Веревка статическая диаметром 10 мм капрон "Statik 10" Д-10</v>
      </c>
      <c r="J16" s="49"/>
      <c r="K16" s="50" t="str">
        <f t="shared" si="3"/>
        <v>м</v>
      </c>
      <c r="L16" s="51">
        <f t="shared" si="4"/>
        <v>94.69</v>
      </c>
      <c r="M16" s="45"/>
      <c r="N16" s="50">
        <f t="shared" si="5"/>
        <v>100</v>
      </c>
      <c r="O16" s="52">
        <f t="shared" si="6"/>
        <v>0</v>
      </c>
      <c r="P16" s="47"/>
      <c r="Q16" s="47"/>
      <c r="R16" s="47"/>
      <c r="S16" s="47"/>
      <c r="T16" s="47"/>
      <c r="U16" s="47"/>
      <c r="V16" s="47"/>
      <c r="W16" s="47"/>
      <c r="X16" s="47"/>
      <c r="Y16" s="47"/>
    </row>
    <row r="17" spans="1:25" s="53" customFormat="1" ht="19.5" customHeight="1" x14ac:dyDescent="0.25">
      <c r="A17" s="54">
        <v>8</v>
      </c>
      <c r="B17" s="69" t="s">
        <v>37</v>
      </c>
      <c r="C17" s="45" t="s">
        <v>21</v>
      </c>
      <c r="D17" s="45">
        <v>1795.42</v>
      </c>
      <c r="E17" s="36">
        <v>3</v>
      </c>
      <c r="F17" s="46">
        <f t="shared" si="0"/>
        <v>5386.26</v>
      </c>
      <c r="G17" s="47"/>
      <c r="H17" s="48">
        <f t="shared" si="1"/>
        <v>8</v>
      </c>
      <c r="I17" s="73" t="str">
        <f t="shared" si="2"/>
        <v>Зажим веревочный Капля ВЕНТО</v>
      </c>
      <c r="J17" s="49"/>
      <c r="K17" s="50" t="str">
        <f t="shared" si="3"/>
        <v>шт</v>
      </c>
      <c r="L17" s="51">
        <f t="shared" si="4"/>
        <v>1795.42</v>
      </c>
      <c r="M17" s="45"/>
      <c r="N17" s="50">
        <f t="shared" si="5"/>
        <v>3</v>
      </c>
      <c r="O17" s="52">
        <f t="shared" si="6"/>
        <v>0</v>
      </c>
      <c r="P17" s="47"/>
      <c r="Q17" s="47"/>
      <c r="R17" s="47"/>
      <c r="S17" s="47"/>
      <c r="T17" s="47"/>
      <c r="U17" s="47"/>
      <c r="V17" s="47"/>
      <c r="W17" s="47"/>
      <c r="X17" s="47"/>
      <c r="Y17" s="47"/>
    </row>
    <row r="18" spans="1:25" s="53" customFormat="1" ht="25.5" customHeight="1" x14ac:dyDescent="0.25">
      <c r="A18" s="55">
        <v>9</v>
      </c>
      <c r="B18" s="70" t="s">
        <v>38</v>
      </c>
      <c r="C18" s="56" t="s">
        <v>21</v>
      </c>
      <c r="D18" s="45">
        <v>4080.51</v>
      </c>
      <c r="E18" s="35">
        <v>1</v>
      </c>
      <c r="F18" s="46">
        <f t="shared" si="0"/>
        <v>4080.51</v>
      </c>
      <c r="G18" s="47"/>
      <c r="H18" s="48">
        <f t="shared" si="1"/>
        <v>9</v>
      </c>
      <c r="I18" s="73" t="str">
        <f t="shared" si="2"/>
        <v>Зажим на гибкой анкерной линии, длина 30 м</v>
      </c>
      <c r="J18" s="49"/>
      <c r="K18" s="50" t="str">
        <f t="shared" si="3"/>
        <v>шт</v>
      </c>
      <c r="L18" s="51">
        <f t="shared" si="4"/>
        <v>4080.51</v>
      </c>
      <c r="M18" s="45"/>
      <c r="N18" s="50">
        <f t="shared" si="5"/>
        <v>1</v>
      </c>
      <c r="O18" s="52">
        <f t="shared" si="6"/>
        <v>0</v>
      </c>
      <c r="P18" s="47"/>
      <c r="Q18" s="47"/>
      <c r="R18" s="47"/>
      <c r="S18" s="47"/>
      <c r="T18" s="47"/>
      <c r="U18" s="47"/>
      <c r="V18" s="47"/>
      <c r="W18" s="47"/>
      <c r="X18" s="47"/>
      <c r="Y18" s="47"/>
    </row>
    <row r="19" spans="1:25" s="53" customFormat="1" ht="33.75" customHeight="1" x14ac:dyDescent="0.25">
      <c r="A19" s="44">
        <v>10</v>
      </c>
      <c r="B19" s="69" t="s">
        <v>39</v>
      </c>
      <c r="C19" s="45" t="s">
        <v>21</v>
      </c>
      <c r="D19" s="45">
        <v>524.12</v>
      </c>
      <c r="E19" s="35">
        <v>14</v>
      </c>
      <c r="F19" s="46">
        <f t="shared" si="0"/>
        <v>7337.68</v>
      </c>
      <c r="G19" s="47"/>
      <c r="H19" s="48">
        <f>A19</f>
        <v>10</v>
      </c>
      <c r="I19" s="73" t="str">
        <f>B19</f>
        <v>Карабин стальной овальный с муфтой "Высота 513" Venta</v>
      </c>
      <c r="J19" s="49"/>
      <c r="K19" s="50" t="str">
        <f>C19</f>
        <v>шт</v>
      </c>
      <c r="L19" s="51">
        <f t="shared" si="4"/>
        <v>524.12</v>
      </c>
      <c r="M19" s="45"/>
      <c r="N19" s="50">
        <f>E19</f>
        <v>14</v>
      </c>
      <c r="O19" s="52">
        <f>M19*N19</f>
        <v>0</v>
      </c>
      <c r="P19" s="47"/>
      <c r="Q19" s="47"/>
      <c r="R19" s="47"/>
      <c r="S19" s="47"/>
      <c r="T19" s="47"/>
      <c r="U19" s="47"/>
      <c r="V19" s="47"/>
      <c r="W19" s="47"/>
      <c r="X19" s="47"/>
      <c r="Y19" s="47"/>
    </row>
    <row r="20" spans="1:25" s="53" customFormat="1" ht="32.25" customHeight="1" x14ac:dyDescent="0.25">
      <c r="A20" s="44">
        <v>11</v>
      </c>
      <c r="B20" s="69" t="s">
        <v>40</v>
      </c>
      <c r="C20" s="45" t="s">
        <v>21</v>
      </c>
      <c r="D20" s="45">
        <v>480.59</v>
      </c>
      <c r="E20" s="35">
        <v>12</v>
      </c>
      <c r="F20" s="46">
        <f t="shared" si="0"/>
        <v>5767.08</v>
      </c>
      <c r="G20" s="47"/>
      <c r="H20" s="48">
        <f t="shared" ref="H20:H27" si="7">A20</f>
        <v>11</v>
      </c>
      <c r="I20" s="73" t="str">
        <f t="shared" ref="I20:I27" si="8">B20</f>
        <v>Карабин трапецией с муфтой  Стальной универсальный</v>
      </c>
      <c r="J20" s="49"/>
      <c r="K20" s="50" t="str">
        <f t="shared" ref="K20:K27" si="9">C20</f>
        <v>шт</v>
      </c>
      <c r="L20" s="51">
        <f t="shared" si="4"/>
        <v>480.59</v>
      </c>
      <c r="M20" s="45"/>
      <c r="N20" s="50">
        <f t="shared" ref="N20:N27" si="10">E20</f>
        <v>12</v>
      </c>
      <c r="O20" s="52">
        <f t="shared" ref="O20:O27" si="11">M20*N20</f>
        <v>0</v>
      </c>
      <c r="P20" s="47"/>
      <c r="Q20" s="47"/>
      <c r="R20" s="47"/>
      <c r="S20" s="47"/>
      <c r="T20" s="47"/>
      <c r="U20" s="47"/>
      <c r="V20" s="47"/>
      <c r="W20" s="47"/>
      <c r="X20" s="47"/>
      <c r="Y20" s="47"/>
    </row>
    <row r="21" spans="1:25" s="53" customFormat="1" ht="57.75" customHeight="1" x14ac:dyDescent="0.25">
      <c r="A21" s="44">
        <v>12</v>
      </c>
      <c r="B21" s="69" t="s">
        <v>41</v>
      </c>
      <c r="C21" s="45" t="s">
        <v>21</v>
      </c>
      <c r="D21" s="45">
        <v>4375.2299999999996</v>
      </c>
      <c r="E21" s="35">
        <v>3</v>
      </c>
      <c r="F21" s="46">
        <f t="shared" si="0"/>
        <v>13125.689999999999</v>
      </c>
      <c r="G21" s="47"/>
      <c r="H21" s="48">
        <f t="shared" si="7"/>
        <v>12</v>
      </c>
      <c r="I21" s="73" t="str">
        <f t="shared" si="8"/>
        <v>Многофункциональная страховочная привязь "ПРОФИ УНИВЕРСАЛ" (размер М талия 75-132, обхват ног 55-75см)</v>
      </c>
      <c r="J21" s="49"/>
      <c r="K21" s="50" t="str">
        <f t="shared" si="9"/>
        <v>шт</v>
      </c>
      <c r="L21" s="51">
        <f t="shared" si="4"/>
        <v>4375.2299999999996</v>
      </c>
      <c r="M21" s="45"/>
      <c r="N21" s="50">
        <f t="shared" si="10"/>
        <v>3</v>
      </c>
      <c r="O21" s="52">
        <f t="shared" si="11"/>
        <v>0</v>
      </c>
      <c r="P21" s="47"/>
      <c r="Q21" s="47"/>
      <c r="R21" s="47"/>
      <c r="S21" s="47"/>
      <c r="T21" s="47"/>
      <c r="U21" s="47"/>
      <c r="V21" s="47"/>
      <c r="W21" s="47"/>
      <c r="X21" s="47"/>
      <c r="Y21" s="47"/>
    </row>
    <row r="22" spans="1:25" s="53" customFormat="1" ht="41.25" customHeight="1" x14ac:dyDescent="0.25">
      <c r="A22" s="44">
        <v>13</v>
      </c>
      <c r="B22" s="69" t="s">
        <v>42</v>
      </c>
      <c r="C22" s="45" t="s">
        <v>21</v>
      </c>
      <c r="D22" s="45">
        <v>685.34</v>
      </c>
      <c r="E22" s="35">
        <v>15</v>
      </c>
      <c r="F22" s="46">
        <f t="shared" si="0"/>
        <v>10280.1</v>
      </c>
      <c r="G22" s="47"/>
      <c r="H22" s="48">
        <f t="shared" si="7"/>
        <v>13</v>
      </c>
      <c r="I22" s="73" t="str">
        <f t="shared" si="8"/>
        <v>Петля локальная для самостраховки на опору из полиэстера PETZL ANNEEAU (150 см)</v>
      </c>
      <c r="J22" s="49"/>
      <c r="K22" s="50" t="str">
        <f t="shared" si="9"/>
        <v>шт</v>
      </c>
      <c r="L22" s="51">
        <f t="shared" si="4"/>
        <v>685.34</v>
      </c>
      <c r="M22" s="45"/>
      <c r="N22" s="50">
        <f t="shared" si="10"/>
        <v>15</v>
      </c>
      <c r="O22" s="52">
        <f t="shared" si="11"/>
        <v>0</v>
      </c>
      <c r="P22" s="47"/>
      <c r="Q22" s="47"/>
      <c r="R22" s="47"/>
      <c r="S22" s="47"/>
      <c r="T22" s="47"/>
      <c r="U22" s="47"/>
      <c r="V22" s="47"/>
      <c r="W22" s="47"/>
      <c r="X22" s="47"/>
      <c r="Y22" s="47"/>
    </row>
    <row r="23" spans="1:25" s="53" customFormat="1" ht="25.5" customHeight="1" x14ac:dyDescent="0.25">
      <c r="A23" s="44">
        <v>14</v>
      </c>
      <c r="B23" s="69" t="s">
        <v>27</v>
      </c>
      <c r="C23" s="45" t="s">
        <v>30</v>
      </c>
      <c r="D23" s="45">
        <v>6560.28</v>
      </c>
      <c r="E23" s="35">
        <v>12</v>
      </c>
      <c r="F23" s="46">
        <f t="shared" si="0"/>
        <v>78723.360000000001</v>
      </c>
      <c r="G23" s="47"/>
      <c r="H23" s="48">
        <f t="shared" si="7"/>
        <v>14</v>
      </c>
      <c r="I23" s="73" t="str">
        <f t="shared" si="8"/>
        <v>привязь Высота 042 арт.vst.042 размер 2 со стропом Энерго70 в комплекте</v>
      </c>
      <c r="J23" s="49"/>
      <c r="K23" s="50" t="str">
        <f t="shared" si="9"/>
        <v>к-т</v>
      </c>
      <c r="L23" s="51">
        <f t="shared" si="4"/>
        <v>6560.28</v>
      </c>
      <c r="M23" s="45"/>
      <c r="N23" s="50">
        <f t="shared" si="10"/>
        <v>12</v>
      </c>
      <c r="O23" s="52">
        <f t="shared" si="11"/>
        <v>0</v>
      </c>
      <c r="P23" s="47"/>
      <c r="Q23" s="47"/>
      <c r="R23" s="47"/>
      <c r="S23" s="47"/>
      <c r="T23" s="47"/>
      <c r="U23" s="47"/>
      <c r="V23" s="47"/>
      <c r="W23" s="47"/>
      <c r="X23" s="47"/>
      <c r="Y23" s="47"/>
    </row>
    <row r="24" spans="1:25" s="53" customFormat="1" ht="25.5" x14ac:dyDescent="0.25">
      <c r="A24" s="44">
        <v>15</v>
      </c>
      <c r="B24" s="69" t="s">
        <v>43</v>
      </c>
      <c r="C24" s="45" t="s">
        <v>21</v>
      </c>
      <c r="D24" s="45">
        <v>2639.15</v>
      </c>
      <c r="E24" s="35">
        <v>16</v>
      </c>
      <c r="F24" s="46">
        <f t="shared" si="0"/>
        <v>42226.400000000001</v>
      </c>
      <c r="G24" s="47"/>
      <c r="H24" s="48">
        <f t="shared" si="7"/>
        <v>15</v>
      </c>
      <c r="I24" s="73" t="str">
        <f t="shared" si="8"/>
        <v>Привязь страховочная Высота 042 р.1 Vento</v>
      </c>
      <c r="J24" s="49"/>
      <c r="K24" s="50" t="str">
        <f t="shared" si="9"/>
        <v>шт</v>
      </c>
      <c r="L24" s="51">
        <f t="shared" si="4"/>
        <v>2639.15</v>
      </c>
      <c r="M24" s="45"/>
      <c r="N24" s="50">
        <f t="shared" si="10"/>
        <v>16</v>
      </c>
      <c r="O24" s="52">
        <f t="shared" si="11"/>
        <v>0</v>
      </c>
      <c r="P24" s="47"/>
      <c r="Q24" s="47"/>
      <c r="R24" s="47"/>
      <c r="S24" s="47"/>
      <c r="T24" s="47"/>
      <c r="U24" s="47"/>
      <c r="V24" s="47"/>
      <c r="W24" s="47"/>
      <c r="X24" s="47"/>
      <c r="Y24" s="47"/>
    </row>
    <row r="25" spans="1:25" s="53" customFormat="1" ht="28.5" customHeight="1" x14ac:dyDescent="0.25">
      <c r="A25" s="44">
        <v>16</v>
      </c>
      <c r="B25" s="69" t="s">
        <v>44</v>
      </c>
      <c r="C25" s="45" t="s">
        <v>21</v>
      </c>
      <c r="D25" s="45">
        <v>7344.92</v>
      </c>
      <c r="E25" s="35">
        <v>5</v>
      </c>
      <c r="F25" s="46">
        <f t="shared" si="0"/>
        <v>36724.6</v>
      </c>
      <c r="G25" s="47"/>
      <c r="H25" s="48">
        <f t="shared" si="7"/>
        <v>16</v>
      </c>
      <c r="I25" s="73" t="str">
        <f t="shared" si="8"/>
        <v>Самоблокирующееся спусковое устройство Petzl Stop</v>
      </c>
      <c r="J25" s="49"/>
      <c r="K25" s="50" t="str">
        <f t="shared" si="9"/>
        <v>шт</v>
      </c>
      <c r="L25" s="51">
        <f t="shared" si="4"/>
        <v>7344.92</v>
      </c>
      <c r="M25" s="45"/>
      <c r="N25" s="50">
        <f t="shared" si="10"/>
        <v>5</v>
      </c>
      <c r="O25" s="52">
        <f t="shared" si="11"/>
        <v>0</v>
      </c>
      <c r="P25" s="47"/>
      <c r="Q25" s="47"/>
      <c r="R25" s="47"/>
      <c r="S25" s="47"/>
      <c r="T25" s="47"/>
      <c r="U25" s="47"/>
      <c r="V25" s="47"/>
      <c r="W25" s="47"/>
      <c r="X25" s="47"/>
      <c r="Y25" s="47"/>
    </row>
    <row r="26" spans="1:25" s="53" customFormat="1" ht="27.75" customHeight="1" x14ac:dyDescent="0.25">
      <c r="A26" s="54">
        <v>17</v>
      </c>
      <c r="B26" s="69" t="s">
        <v>28</v>
      </c>
      <c r="C26" s="45" t="s">
        <v>21</v>
      </c>
      <c r="D26" s="45">
        <v>4375.2299999999996</v>
      </c>
      <c r="E26" s="36">
        <v>14</v>
      </c>
      <c r="F26" s="46">
        <f t="shared" si="0"/>
        <v>61253.219999999994</v>
      </c>
      <c r="G26" s="47"/>
      <c r="H26" s="48">
        <f t="shared" si="7"/>
        <v>17</v>
      </c>
      <c r="I26" s="73" t="str">
        <f t="shared" si="8"/>
        <v>Страховочная система (привязь) с плечными и ножными обхватами</v>
      </c>
      <c r="J26" s="49"/>
      <c r="K26" s="50" t="str">
        <f t="shared" si="9"/>
        <v>шт</v>
      </c>
      <c r="L26" s="51">
        <f t="shared" si="4"/>
        <v>4375.2299999999996</v>
      </c>
      <c r="M26" s="45"/>
      <c r="N26" s="50">
        <f t="shared" si="10"/>
        <v>14</v>
      </c>
      <c r="O26" s="52">
        <f t="shared" si="11"/>
        <v>0</v>
      </c>
      <c r="P26" s="47"/>
      <c r="Q26" s="47"/>
      <c r="R26" s="47"/>
      <c r="S26" s="47"/>
      <c r="T26" s="47"/>
      <c r="U26" s="47"/>
      <c r="V26" s="47"/>
      <c r="W26" s="47"/>
      <c r="X26" s="47"/>
      <c r="Y26" s="47"/>
    </row>
    <row r="27" spans="1:25" s="53" customFormat="1" ht="29.25" customHeight="1" x14ac:dyDescent="0.25">
      <c r="A27" s="55">
        <v>18</v>
      </c>
      <c r="B27" s="70" t="s">
        <v>45</v>
      </c>
      <c r="C27" s="56" t="s">
        <v>21</v>
      </c>
      <c r="D27" s="45">
        <v>3627.12</v>
      </c>
      <c r="E27" s="35">
        <v>4</v>
      </c>
      <c r="F27" s="46">
        <f t="shared" si="0"/>
        <v>14508.48</v>
      </c>
      <c r="G27" s="47"/>
      <c r="H27" s="48">
        <f t="shared" si="7"/>
        <v>18</v>
      </c>
      <c r="I27" s="73" t="str">
        <f t="shared" si="8"/>
        <v>Страховочное устройство с карабином  Vento профи уневерсальная полная</v>
      </c>
      <c r="J27" s="49"/>
      <c r="K27" s="50" t="str">
        <f t="shared" si="9"/>
        <v>шт</v>
      </c>
      <c r="L27" s="51">
        <f t="shared" si="4"/>
        <v>3627.12</v>
      </c>
      <c r="M27" s="45"/>
      <c r="N27" s="50">
        <f t="shared" si="10"/>
        <v>4</v>
      </c>
      <c r="O27" s="52">
        <f t="shared" si="11"/>
        <v>0</v>
      </c>
      <c r="P27" s="47"/>
      <c r="Q27" s="47"/>
      <c r="R27" s="47"/>
      <c r="S27" s="47"/>
      <c r="T27" s="47"/>
      <c r="U27" s="47"/>
      <c r="V27" s="47"/>
      <c r="W27" s="47"/>
      <c r="X27" s="47"/>
      <c r="Y27" s="47"/>
    </row>
    <row r="28" spans="1:25" s="53" customFormat="1" x14ac:dyDescent="0.25">
      <c r="A28" s="44">
        <v>19</v>
      </c>
      <c r="B28" s="69" t="s">
        <v>46</v>
      </c>
      <c r="C28" s="45" t="s">
        <v>21</v>
      </c>
      <c r="D28" s="45">
        <v>1813.56</v>
      </c>
      <c r="E28" s="35">
        <v>16</v>
      </c>
      <c r="F28" s="46">
        <f t="shared" si="0"/>
        <v>29016.959999999999</v>
      </c>
      <c r="G28" s="47"/>
      <c r="H28" s="48">
        <f>A28</f>
        <v>19</v>
      </c>
      <c r="I28" s="73" t="str">
        <f>B28</f>
        <v>Строп Д21711</v>
      </c>
      <c r="J28" s="49"/>
      <c r="K28" s="50" t="str">
        <f>C28</f>
        <v>шт</v>
      </c>
      <c r="L28" s="51">
        <f t="shared" si="4"/>
        <v>1813.56</v>
      </c>
      <c r="M28" s="45"/>
      <c r="N28" s="50">
        <f>E28</f>
        <v>16</v>
      </c>
      <c r="O28" s="52">
        <f>M28*N28</f>
        <v>0</v>
      </c>
      <c r="P28" s="47"/>
      <c r="Q28" s="47"/>
      <c r="R28" s="47"/>
      <c r="S28" s="47"/>
      <c r="T28" s="47"/>
      <c r="U28" s="47"/>
      <c r="V28" s="47"/>
      <c r="W28" s="47"/>
      <c r="X28" s="47"/>
      <c r="Y28" s="47"/>
    </row>
    <row r="29" spans="1:25" s="53" customFormat="1" ht="16.5" customHeight="1" x14ac:dyDescent="0.25">
      <c r="A29" s="44">
        <v>20</v>
      </c>
      <c r="B29" s="69" t="s">
        <v>47</v>
      </c>
      <c r="C29" s="45" t="s">
        <v>21</v>
      </c>
      <c r="D29" s="45">
        <v>615.70000000000005</v>
      </c>
      <c r="E29" s="35">
        <v>7</v>
      </c>
      <c r="F29" s="46">
        <f t="shared" si="0"/>
        <v>4309.9000000000005</v>
      </c>
      <c r="G29" s="47"/>
      <c r="H29" s="48">
        <f t="shared" ref="H29:H32" si="12">A29</f>
        <v>20</v>
      </c>
      <c r="I29" s="73" t="str">
        <f t="shared" ref="I29:I32" si="13">B29</f>
        <v>Строп веревочный аВ12р Vento</v>
      </c>
      <c r="J29" s="49"/>
      <c r="K29" s="50" t="str">
        <f t="shared" ref="K29:K32" si="14">C29</f>
        <v>шт</v>
      </c>
      <c r="L29" s="51">
        <f t="shared" si="4"/>
        <v>615.70000000000005</v>
      </c>
      <c r="M29" s="45"/>
      <c r="N29" s="50">
        <f t="shared" ref="N29:N32" si="15">E29</f>
        <v>7</v>
      </c>
      <c r="O29" s="52">
        <f t="shared" ref="O29:O32" si="16">M29*N29</f>
        <v>0</v>
      </c>
      <c r="P29" s="47"/>
      <c r="Q29" s="47"/>
      <c r="R29" s="47"/>
      <c r="S29" s="47"/>
      <c r="T29" s="47"/>
      <c r="U29" s="47"/>
      <c r="V29" s="47"/>
      <c r="W29" s="47"/>
      <c r="X29" s="47"/>
      <c r="Y29" s="47"/>
    </row>
    <row r="30" spans="1:25" s="53" customFormat="1" ht="30" customHeight="1" x14ac:dyDescent="0.25">
      <c r="A30" s="44">
        <v>21</v>
      </c>
      <c r="B30" s="69" t="s">
        <v>48</v>
      </c>
      <c r="C30" s="45" t="s">
        <v>21</v>
      </c>
      <c r="D30" s="45">
        <v>3083.05</v>
      </c>
      <c r="E30" s="35">
        <v>4</v>
      </c>
      <c r="F30" s="46">
        <f t="shared" si="0"/>
        <v>12332.2</v>
      </c>
      <c r="G30" s="47"/>
      <c r="H30" s="48">
        <f t="shared" si="12"/>
        <v>21</v>
      </c>
      <c r="I30" s="73" t="str">
        <f t="shared" si="13"/>
        <v>Строп огнеупорный одинарный регулируемый с амортизатором аК12р</v>
      </c>
      <c r="J30" s="49"/>
      <c r="K30" s="50" t="str">
        <f t="shared" si="14"/>
        <v>шт</v>
      </c>
      <c r="L30" s="51">
        <f t="shared" si="4"/>
        <v>3083.05</v>
      </c>
      <c r="M30" s="45"/>
      <c r="N30" s="50">
        <f t="shared" si="15"/>
        <v>4</v>
      </c>
      <c r="O30" s="52">
        <f t="shared" si="16"/>
        <v>0</v>
      </c>
      <c r="P30" s="47"/>
      <c r="Q30" s="47"/>
      <c r="R30" s="47"/>
      <c r="S30" s="47"/>
      <c r="T30" s="47"/>
      <c r="U30" s="47"/>
      <c r="V30" s="47"/>
      <c r="W30" s="47"/>
      <c r="X30" s="47"/>
      <c r="Y30" s="47"/>
    </row>
    <row r="31" spans="1:25" s="53" customFormat="1" ht="14.25" customHeight="1" x14ac:dyDescent="0.25">
      <c r="A31" s="44">
        <v>22</v>
      </c>
      <c r="B31" s="69" t="s">
        <v>49</v>
      </c>
      <c r="C31" s="45" t="s">
        <v>21</v>
      </c>
      <c r="D31" s="45">
        <v>2629.66</v>
      </c>
      <c r="E31" s="35">
        <v>23</v>
      </c>
      <c r="F31" s="46">
        <f t="shared" si="0"/>
        <v>60482.179999999993</v>
      </c>
      <c r="G31" s="47"/>
      <c r="H31" s="48">
        <f t="shared" si="12"/>
        <v>22</v>
      </c>
      <c r="I31" s="73" t="str">
        <f t="shared" si="13"/>
        <v>Строп с чехлом В33720+ЧЗ-1</v>
      </c>
      <c r="J31" s="49"/>
      <c r="K31" s="50" t="str">
        <f t="shared" si="14"/>
        <v>шт</v>
      </c>
      <c r="L31" s="51">
        <f t="shared" si="4"/>
        <v>2629.66</v>
      </c>
      <c r="M31" s="45"/>
      <c r="N31" s="50">
        <f t="shared" si="15"/>
        <v>23</v>
      </c>
      <c r="O31" s="52">
        <f t="shared" si="16"/>
        <v>0</v>
      </c>
      <c r="P31" s="47"/>
      <c r="Q31" s="47"/>
      <c r="R31" s="47"/>
      <c r="S31" s="47"/>
      <c r="T31" s="47"/>
      <c r="U31" s="47"/>
      <c r="V31" s="47"/>
      <c r="W31" s="47"/>
      <c r="X31" s="47"/>
      <c r="Y31" s="47"/>
    </row>
    <row r="32" spans="1:25" s="53" customFormat="1" ht="25.5" x14ac:dyDescent="0.25">
      <c r="A32" s="44">
        <v>23</v>
      </c>
      <c r="B32" s="69" t="s">
        <v>50</v>
      </c>
      <c r="C32" s="45" t="s">
        <v>21</v>
      </c>
      <c r="D32" s="45">
        <v>316.47000000000003</v>
      </c>
      <c r="E32" s="35">
        <v>6</v>
      </c>
      <c r="F32" s="46">
        <f t="shared" si="0"/>
        <v>1898.8200000000002</v>
      </c>
      <c r="G32" s="47"/>
      <c r="H32" s="48">
        <f t="shared" si="12"/>
        <v>23</v>
      </c>
      <c r="I32" s="73" t="str">
        <f t="shared" si="13"/>
        <v>Чехол защитный Ч3-60 см. без карабина</v>
      </c>
      <c r="J32" s="49"/>
      <c r="K32" s="50" t="str">
        <f t="shared" si="14"/>
        <v>шт</v>
      </c>
      <c r="L32" s="51">
        <f t="shared" si="4"/>
        <v>316.47000000000003</v>
      </c>
      <c r="M32" s="45"/>
      <c r="N32" s="50">
        <f t="shared" si="15"/>
        <v>6</v>
      </c>
      <c r="O32" s="52">
        <f t="shared" si="16"/>
        <v>0</v>
      </c>
      <c r="P32" s="47"/>
      <c r="Q32" s="47"/>
      <c r="R32" s="47"/>
      <c r="S32" s="47"/>
      <c r="T32" s="47"/>
      <c r="U32" s="47"/>
      <c r="V32" s="47"/>
      <c r="W32" s="47"/>
      <c r="X32" s="47"/>
      <c r="Y32" s="47"/>
    </row>
    <row r="33" spans="1:25" s="43" customFormat="1" ht="15.75" customHeight="1" x14ac:dyDescent="0.25">
      <c r="A33" s="112" t="s">
        <v>17</v>
      </c>
      <c r="B33" s="113"/>
      <c r="C33" s="37"/>
      <c r="D33" s="38"/>
      <c r="E33" s="38"/>
      <c r="F33" s="39">
        <f>SUM(F10:F32)</f>
        <v>480480.94</v>
      </c>
      <c r="G33" s="39"/>
      <c r="H33" s="38"/>
      <c r="I33" s="38"/>
      <c r="J33" s="38"/>
      <c r="K33" s="40"/>
      <c r="L33" s="41"/>
      <c r="M33" s="41"/>
      <c r="N33" s="42"/>
      <c r="O33" s="41"/>
      <c r="P33" s="41"/>
    </row>
    <row r="34" spans="1:25" s="22" customFormat="1" ht="15.75" customHeight="1" x14ac:dyDescent="0.25">
      <c r="A34" s="84" t="s">
        <v>93</v>
      </c>
      <c r="B34" s="84"/>
      <c r="C34" s="84"/>
      <c r="D34" s="84"/>
      <c r="E34" s="84"/>
      <c r="F34" s="84"/>
      <c r="G34" s="84"/>
      <c r="H34" s="84"/>
      <c r="I34" s="84"/>
      <c r="J34" s="84"/>
      <c r="K34" s="84"/>
      <c r="L34" s="84"/>
      <c r="M34" s="84"/>
      <c r="N34" s="84"/>
      <c r="O34" s="84"/>
      <c r="P34" s="85"/>
    </row>
    <row r="35" spans="1:25" s="53" customFormat="1" ht="43.5" customHeight="1" x14ac:dyDescent="0.25">
      <c r="A35" s="44">
        <v>1</v>
      </c>
      <c r="B35" s="72" t="s">
        <v>54</v>
      </c>
      <c r="C35" s="45" t="s">
        <v>21</v>
      </c>
      <c r="D35" s="45">
        <v>1732.33</v>
      </c>
      <c r="E35" s="58">
        <v>6</v>
      </c>
      <c r="F35" s="46">
        <f>D35*E35</f>
        <v>10393.98</v>
      </c>
      <c r="G35" s="47"/>
      <c r="H35" s="48">
        <f>A35</f>
        <v>1</v>
      </c>
      <c r="I35" s="73" t="str">
        <f>B35</f>
        <v>Cтроп веревочный с регулятором длины ползункового типа В11у  VENTO   ГОСТ РЕН 358-2008</v>
      </c>
      <c r="J35" s="49"/>
      <c r="K35" s="50" t="str">
        <f>C35</f>
        <v>шт</v>
      </c>
      <c r="L35" s="51">
        <f>D35</f>
        <v>1732.33</v>
      </c>
      <c r="M35" s="45"/>
      <c r="N35" s="50">
        <f>E35</f>
        <v>6</v>
      </c>
      <c r="O35" s="52">
        <f>M35*N35</f>
        <v>0</v>
      </c>
      <c r="P35" s="47"/>
      <c r="Q35" s="47"/>
      <c r="R35" s="47"/>
      <c r="S35" s="47"/>
      <c r="T35" s="47"/>
      <c r="U35" s="47"/>
      <c r="V35" s="47"/>
      <c r="W35" s="47"/>
      <c r="X35" s="47"/>
      <c r="Y35" s="47"/>
    </row>
    <row r="36" spans="1:25" s="53" customFormat="1" ht="25.5" x14ac:dyDescent="0.25">
      <c r="A36" s="44">
        <v>2</v>
      </c>
      <c r="B36" s="72" t="s">
        <v>26</v>
      </c>
      <c r="C36" s="45" t="s">
        <v>21</v>
      </c>
      <c r="D36" s="45">
        <v>2320.2199999999998</v>
      </c>
      <c r="E36" s="58">
        <v>10</v>
      </c>
      <c r="F36" s="46">
        <f t="shared" ref="F36:F53" si="17">D36*E36</f>
        <v>23202.199999999997</v>
      </c>
      <c r="G36" s="47"/>
      <c r="H36" s="48">
        <f t="shared" ref="H36:H56" si="18">A36</f>
        <v>2</v>
      </c>
      <c r="I36" s="73" t="str">
        <f t="shared" ref="I36:I56" si="19">B36</f>
        <v>Блок-ролик одинарный "Спасатель"</v>
      </c>
      <c r="J36" s="49"/>
      <c r="K36" s="50" t="str">
        <f t="shared" ref="K36:K57" si="20">C36</f>
        <v>шт</v>
      </c>
      <c r="L36" s="51">
        <f t="shared" ref="L36:L53" si="21">D36</f>
        <v>2320.2199999999998</v>
      </c>
      <c r="M36" s="45"/>
      <c r="N36" s="50">
        <f t="shared" ref="N36:N56" si="22">E36</f>
        <v>10</v>
      </c>
      <c r="O36" s="52">
        <f t="shared" ref="O36:O71" si="23">M36*N36</f>
        <v>0</v>
      </c>
      <c r="P36" s="47"/>
      <c r="Q36" s="47"/>
      <c r="R36" s="47"/>
      <c r="S36" s="47"/>
      <c r="T36" s="47"/>
      <c r="U36" s="47"/>
      <c r="V36" s="47"/>
      <c r="W36" s="47"/>
      <c r="X36" s="47"/>
      <c r="Y36" s="47"/>
    </row>
    <row r="37" spans="1:25" s="53" customFormat="1" ht="21.75" customHeight="1" x14ac:dyDescent="0.25">
      <c r="A37" s="44">
        <v>3</v>
      </c>
      <c r="B37" s="72" t="s">
        <v>55</v>
      </c>
      <c r="C37" s="45" t="s">
        <v>21</v>
      </c>
      <c r="D37" s="45">
        <v>2300.5</v>
      </c>
      <c r="E37" s="58">
        <v>1</v>
      </c>
      <c r="F37" s="46">
        <f t="shared" si="17"/>
        <v>2300.5</v>
      </c>
      <c r="G37" s="47"/>
      <c r="H37" s="48">
        <f t="shared" si="18"/>
        <v>3</v>
      </c>
      <c r="I37" s="73" t="str">
        <f t="shared" si="19"/>
        <v xml:space="preserve">Блок-ролик одинарный IR 0403-1  </v>
      </c>
      <c r="J37" s="49"/>
      <c r="K37" s="50" t="str">
        <f t="shared" si="20"/>
        <v>шт</v>
      </c>
      <c r="L37" s="51">
        <f t="shared" si="21"/>
        <v>2300.5</v>
      </c>
      <c r="M37" s="45"/>
      <c r="N37" s="50">
        <f t="shared" si="22"/>
        <v>1</v>
      </c>
      <c r="O37" s="52">
        <f t="shared" si="23"/>
        <v>0</v>
      </c>
      <c r="P37" s="47"/>
      <c r="Q37" s="47"/>
      <c r="R37" s="47"/>
      <c r="S37" s="47"/>
      <c r="T37" s="47"/>
      <c r="U37" s="47"/>
      <c r="V37" s="47"/>
      <c r="W37" s="47"/>
      <c r="X37" s="47"/>
      <c r="Y37" s="47"/>
    </row>
    <row r="38" spans="1:25" s="53" customFormat="1" ht="38.25" x14ac:dyDescent="0.25">
      <c r="A38" s="44">
        <v>4</v>
      </c>
      <c r="B38" s="72" t="s">
        <v>35</v>
      </c>
      <c r="C38" s="45" t="s">
        <v>21</v>
      </c>
      <c r="D38" s="45">
        <v>6791.82</v>
      </c>
      <c r="E38" s="58">
        <v>2</v>
      </c>
      <c r="F38" s="46">
        <f t="shared" si="17"/>
        <v>13583.64</v>
      </c>
      <c r="G38" s="47"/>
      <c r="H38" s="48">
        <f t="shared" si="18"/>
        <v>4</v>
      </c>
      <c r="I38" s="73" t="str">
        <f t="shared" si="19"/>
        <v>Веревка динамическая "Factor" red  D-10мм   (CE UIAA) с в/о пропиткой  50м</v>
      </c>
      <c r="J38" s="49"/>
      <c r="K38" s="50" t="str">
        <f t="shared" si="20"/>
        <v>шт</v>
      </c>
      <c r="L38" s="51">
        <f t="shared" si="21"/>
        <v>6791.82</v>
      </c>
      <c r="M38" s="45"/>
      <c r="N38" s="50">
        <f t="shared" si="22"/>
        <v>2</v>
      </c>
      <c r="O38" s="52">
        <f t="shared" si="23"/>
        <v>0</v>
      </c>
      <c r="P38" s="47"/>
      <c r="Q38" s="47"/>
      <c r="R38" s="47"/>
      <c r="S38" s="47"/>
      <c r="T38" s="47"/>
      <c r="U38" s="47"/>
      <c r="V38" s="47"/>
      <c r="W38" s="47"/>
      <c r="X38" s="47"/>
      <c r="Y38" s="47"/>
    </row>
    <row r="39" spans="1:25" s="53" customFormat="1" ht="25.5" x14ac:dyDescent="0.25">
      <c r="A39" s="44">
        <v>5</v>
      </c>
      <c r="B39" s="72" t="s">
        <v>56</v>
      </c>
      <c r="C39" s="45" t="s">
        <v>21</v>
      </c>
      <c r="D39" s="45">
        <v>4801.3999999999996</v>
      </c>
      <c r="E39" s="58">
        <v>4</v>
      </c>
      <c r="F39" s="46">
        <f t="shared" si="17"/>
        <v>19205.599999999999</v>
      </c>
      <c r="G39" s="47"/>
      <c r="H39" s="48">
        <f t="shared" si="18"/>
        <v>5</v>
      </c>
      <c r="I39" s="73" t="str">
        <f t="shared" si="19"/>
        <v>Веревка статическая д.10 мм (100 м) Высота V2 10</v>
      </c>
      <c r="J39" s="49"/>
      <c r="K39" s="50" t="str">
        <f t="shared" si="20"/>
        <v>шт</v>
      </c>
      <c r="L39" s="51">
        <f t="shared" si="21"/>
        <v>4801.3999999999996</v>
      </c>
      <c r="M39" s="45"/>
      <c r="N39" s="50">
        <f t="shared" si="22"/>
        <v>4</v>
      </c>
      <c r="O39" s="52">
        <f t="shared" si="23"/>
        <v>0</v>
      </c>
      <c r="P39" s="47"/>
      <c r="Q39" s="47"/>
      <c r="R39" s="47"/>
      <c r="S39" s="47"/>
      <c r="T39" s="47"/>
      <c r="U39" s="47"/>
      <c r="V39" s="47"/>
      <c r="W39" s="47"/>
      <c r="X39" s="47"/>
      <c r="Y39" s="47"/>
    </row>
    <row r="40" spans="1:25" s="53" customFormat="1" ht="25.5" x14ac:dyDescent="0.25">
      <c r="A40" s="44">
        <v>6</v>
      </c>
      <c r="B40" s="72" t="s">
        <v>36</v>
      </c>
      <c r="C40" s="45" t="s">
        <v>29</v>
      </c>
      <c r="D40" s="45">
        <v>94.69</v>
      </c>
      <c r="E40" s="58">
        <v>100</v>
      </c>
      <c r="F40" s="46">
        <f t="shared" si="17"/>
        <v>9469</v>
      </c>
      <c r="G40" s="47"/>
      <c r="H40" s="48">
        <f t="shared" si="18"/>
        <v>6</v>
      </c>
      <c r="I40" s="73" t="str">
        <f t="shared" si="19"/>
        <v>Веревка статическая диаметром 10 мм капрон "Statik 10" Д-10</v>
      </c>
      <c r="J40" s="49"/>
      <c r="K40" s="50" t="str">
        <f t="shared" si="20"/>
        <v>м</v>
      </c>
      <c r="L40" s="51">
        <f t="shared" si="21"/>
        <v>94.69</v>
      </c>
      <c r="M40" s="45"/>
      <c r="N40" s="50">
        <f t="shared" si="22"/>
        <v>100</v>
      </c>
      <c r="O40" s="52">
        <f t="shared" si="23"/>
        <v>0</v>
      </c>
      <c r="P40" s="47"/>
      <c r="Q40" s="47"/>
      <c r="R40" s="47"/>
      <c r="S40" s="47"/>
      <c r="T40" s="47"/>
      <c r="U40" s="47"/>
      <c r="V40" s="47"/>
      <c r="W40" s="47"/>
      <c r="X40" s="47"/>
      <c r="Y40" s="47"/>
    </row>
    <row r="41" spans="1:25" s="53" customFormat="1" ht="29.25" customHeight="1" x14ac:dyDescent="0.25">
      <c r="A41" s="59">
        <v>7</v>
      </c>
      <c r="B41" s="74" t="s">
        <v>51</v>
      </c>
      <c r="C41" s="45" t="s">
        <v>21</v>
      </c>
      <c r="D41" s="45">
        <v>22146.959999999999</v>
      </c>
      <c r="E41" s="58">
        <v>2</v>
      </c>
      <c r="F41" s="46">
        <f t="shared" si="17"/>
        <v>44293.919999999998</v>
      </c>
      <c r="G41" s="47"/>
      <c r="H41" s="48">
        <f t="shared" si="18"/>
        <v>7</v>
      </c>
      <c r="I41" s="73" t="str">
        <f t="shared" si="19"/>
        <v>Веревка статическая диаметром 11 мм (CE) Static (100 м)</v>
      </c>
      <c r="J41" s="49"/>
      <c r="K41" s="50" t="str">
        <f t="shared" si="20"/>
        <v>шт</v>
      </c>
      <c r="L41" s="51">
        <f t="shared" si="21"/>
        <v>22146.959999999999</v>
      </c>
      <c r="M41" s="45"/>
      <c r="N41" s="50">
        <f t="shared" si="22"/>
        <v>2</v>
      </c>
      <c r="O41" s="52">
        <f t="shared" si="23"/>
        <v>0</v>
      </c>
      <c r="P41" s="47"/>
      <c r="Q41" s="47"/>
      <c r="R41" s="47"/>
      <c r="S41" s="47"/>
      <c r="T41" s="47"/>
      <c r="U41" s="47"/>
      <c r="V41" s="47"/>
      <c r="W41" s="47"/>
      <c r="X41" s="47"/>
      <c r="Y41" s="47"/>
    </row>
    <row r="42" spans="1:25" s="53" customFormat="1" ht="38.25" x14ac:dyDescent="0.25">
      <c r="A42" s="44">
        <v>8</v>
      </c>
      <c r="B42" s="72" t="s">
        <v>57</v>
      </c>
      <c r="C42" s="45" t="s">
        <v>21</v>
      </c>
      <c r="D42" s="45">
        <v>2532.64</v>
      </c>
      <c r="E42" s="58">
        <v>2</v>
      </c>
      <c r="F42" s="46">
        <f t="shared" si="17"/>
        <v>5065.28</v>
      </c>
      <c r="G42" s="47"/>
      <c r="H42" s="48">
        <f>A42</f>
        <v>8</v>
      </c>
      <c r="I42" s="73" t="str">
        <f>B42</f>
        <v>Капроновый строп с амортизатором  АВS002 .ГОСТ Р ЕН 358-2008</v>
      </c>
      <c r="J42" s="49"/>
      <c r="K42" s="50" t="str">
        <f>C42</f>
        <v>шт</v>
      </c>
      <c r="L42" s="51">
        <f t="shared" si="21"/>
        <v>2532.64</v>
      </c>
      <c r="M42" s="45"/>
      <c r="N42" s="50">
        <f>E42</f>
        <v>2</v>
      </c>
      <c r="O42" s="52">
        <f>M42*N42</f>
        <v>0</v>
      </c>
      <c r="P42" s="47"/>
      <c r="Q42" s="47"/>
      <c r="R42" s="47"/>
      <c r="S42" s="47"/>
      <c r="T42" s="47"/>
      <c r="U42" s="47"/>
      <c r="V42" s="47"/>
      <c r="W42" s="47"/>
      <c r="X42" s="47"/>
      <c r="Y42" s="47"/>
    </row>
    <row r="43" spans="1:25" s="53" customFormat="1" ht="33" customHeight="1" x14ac:dyDescent="0.25">
      <c r="A43" s="44">
        <v>9</v>
      </c>
      <c r="B43" s="72" t="s">
        <v>39</v>
      </c>
      <c r="C43" s="45" t="s">
        <v>21</v>
      </c>
      <c r="D43" s="45">
        <v>338.91</v>
      </c>
      <c r="E43" s="58">
        <v>30</v>
      </c>
      <c r="F43" s="46">
        <f t="shared" si="17"/>
        <v>10167.300000000001</v>
      </c>
      <c r="G43" s="47"/>
      <c r="H43" s="48">
        <f t="shared" ref="H43:H53" si="24">A43</f>
        <v>9</v>
      </c>
      <c r="I43" s="73" t="str">
        <f t="shared" ref="I43:I53" si="25">B43</f>
        <v>Карабин стальной овальный с муфтой "Высота 513" Venta</v>
      </c>
      <c r="J43" s="49"/>
      <c r="K43" s="50" t="str">
        <f t="shared" ref="K43:K53" si="26">C43</f>
        <v>шт</v>
      </c>
      <c r="L43" s="51">
        <f t="shared" si="21"/>
        <v>338.91</v>
      </c>
      <c r="M43" s="45"/>
      <c r="N43" s="50">
        <f t="shared" ref="N43:N53" si="27">E43</f>
        <v>30</v>
      </c>
      <c r="O43" s="52">
        <f t="shared" ref="O43:O53" si="28">M43*N43</f>
        <v>0</v>
      </c>
      <c r="P43" s="47"/>
      <c r="Q43" s="47"/>
      <c r="R43" s="47"/>
      <c r="S43" s="47"/>
      <c r="T43" s="47"/>
      <c r="U43" s="47"/>
      <c r="V43" s="47"/>
      <c r="W43" s="47"/>
      <c r="X43" s="47"/>
      <c r="Y43" s="47"/>
    </row>
    <row r="44" spans="1:25" s="53" customFormat="1" ht="25.5" x14ac:dyDescent="0.25">
      <c r="A44" s="44">
        <v>10</v>
      </c>
      <c r="B44" s="72" t="s">
        <v>58</v>
      </c>
      <c r="C44" s="45" t="s">
        <v>21</v>
      </c>
      <c r="D44" s="45">
        <v>4624.58</v>
      </c>
      <c r="E44" s="58">
        <v>2</v>
      </c>
      <c r="F44" s="46">
        <f t="shared" si="17"/>
        <v>9249.16</v>
      </c>
      <c r="G44" s="47"/>
      <c r="H44" s="48">
        <f t="shared" si="24"/>
        <v>10</v>
      </c>
      <c r="I44" s="73" t="str">
        <f t="shared" si="25"/>
        <v>Каска для работы на высоте Vento "Энерго"</v>
      </c>
      <c r="J44" s="49"/>
      <c r="K44" s="50" t="str">
        <f t="shared" si="26"/>
        <v>шт</v>
      </c>
      <c r="L44" s="51">
        <f t="shared" si="21"/>
        <v>4624.58</v>
      </c>
      <c r="M44" s="45"/>
      <c r="N44" s="50">
        <f t="shared" si="27"/>
        <v>2</v>
      </c>
      <c r="O44" s="52">
        <f t="shared" si="28"/>
        <v>0</v>
      </c>
      <c r="P44" s="47"/>
      <c r="Q44" s="47"/>
      <c r="R44" s="47"/>
      <c r="S44" s="47"/>
      <c r="T44" s="47"/>
      <c r="U44" s="47"/>
      <c r="V44" s="47"/>
      <c r="W44" s="47"/>
      <c r="X44" s="47"/>
      <c r="Y44" s="47"/>
    </row>
    <row r="45" spans="1:25" s="53" customFormat="1" ht="59.25" customHeight="1" x14ac:dyDescent="0.25">
      <c r="A45" s="44">
        <v>11</v>
      </c>
      <c r="B45" s="72" t="s">
        <v>52</v>
      </c>
      <c r="C45" s="45" t="s">
        <v>30</v>
      </c>
      <c r="D45" s="45">
        <v>6560.28</v>
      </c>
      <c r="E45" s="58">
        <v>10</v>
      </c>
      <c r="F45" s="46">
        <f t="shared" si="17"/>
        <v>65602.8</v>
      </c>
      <c r="G45" s="47"/>
      <c r="H45" s="48">
        <f t="shared" si="24"/>
        <v>11</v>
      </c>
      <c r="I45" s="73" t="str">
        <f t="shared" si="25"/>
        <v>Привязь Высота 042 арт.vst.042 размер 2 со стропом Энерго70 в комплекте</v>
      </c>
      <c r="J45" s="49"/>
      <c r="K45" s="50" t="str">
        <f t="shared" si="26"/>
        <v>к-т</v>
      </c>
      <c r="L45" s="51">
        <f t="shared" si="21"/>
        <v>6560.28</v>
      </c>
      <c r="M45" s="45"/>
      <c r="N45" s="50">
        <f t="shared" si="27"/>
        <v>10</v>
      </c>
      <c r="O45" s="52">
        <f t="shared" si="28"/>
        <v>0</v>
      </c>
      <c r="P45" s="47"/>
      <c r="Q45" s="47"/>
      <c r="R45" s="47"/>
      <c r="S45" s="47"/>
      <c r="T45" s="47"/>
      <c r="U45" s="47"/>
      <c r="V45" s="47"/>
      <c r="W45" s="47"/>
      <c r="X45" s="47"/>
      <c r="Y45" s="47"/>
    </row>
    <row r="46" spans="1:25" s="53" customFormat="1" ht="25.5" x14ac:dyDescent="0.25">
      <c r="A46" s="44">
        <v>12</v>
      </c>
      <c r="B46" s="72" t="s">
        <v>59</v>
      </c>
      <c r="C46" s="45" t="s">
        <v>21</v>
      </c>
      <c r="D46" s="45">
        <v>272.02999999999997</v>
      </c>
      <c r="E46" s="58">
        <v>2</v>
      </c>
      <c r="F46" s="46">
        <f t="shared" si="17"/>
        <v>544.05999999999995</v>
      </c>
      <c r="G46" s="47"/>
      <c r="H46" s="48">
        <f t="shared" si="24"/>
        <v>12</v>
      </c>
      <c r="I46" s="73" t="str">
        <f t="shared" si="25"/>
        <v>Привязь страховочная "Высота 043"</v>
      </c>
      <c r="J46" s="49"/>
      <c r="K46" s="50" t="str">
        <f t="shared" si="26"/>
        <v>шт</v>
      </c>
      <c r="L46" s="51">
        <f t="shared" si="21"/>
        <v>272.02999999999997</v>
      </c>
      <c r="M46" s="45"/>
      <c r="N46" s="50">
        <f t="shared" si="27"/>
        <v>2</v>
      </c>
      <c r="O46" s="52">
        <f t="shared" si="28"/>
        <v>0</v>
      </c>
      <c r="P46" s="47"/>
      <c r="Q46" s="47"/>
      <c r="R46" s="47"/>
      <c r="S46" s="47"/>
      <c r="T46" s="47"/>
      <c r="U46" s="47"/>
      <c r="V46" s="47"/>
      <c r="W46" s="47"/>
      <c r="X46" s="47"/>
      <c r="Y46" s="47"/>
    </row>
    <row r="47" spans="1:25" s="53" customFormat="1" ht="38.25" x14ac:dyDescent="0.25">
      <c r="A47" s="44">
        <v>13</v>
      </c>
      <c r="B47" s="72" t="s">
        <v>53</v>
      </c>
      <c r="C47" s="45" t="s">
        <v>21</v>
      </c>
      <c r="D47" s="45">
        <v>725.42</v>
      </c>
      <c r="E47" s="58">
        <v>30</v>
      </c>
      <c r="F47" s="46">
        <f t="shared" si="17"/>
        <v>21762.6</v>
      </c>
      <c r="G47" s="47"/>
      <c r="H47" s="48">
        <f t="shared" si="24"/>
        <v>13</v>
      </c>
      <c r="I47" s="73" t="str">
        <f t="shared" si="25"/>
        <v>Протектор сменный для комплекта "Энерго 70" Venro enrg 70 R</v>
      </c>
      <c r="J47" s="49"/>
      <c r="K47" s="50" t="str">
        <f t="shared" si="26"/>
        <v>шт</v>
      </c>
      <c r="L47" s="51">
        <f t="shared" si="21"/>
        <v>725.42</v>
      </c>
      <c r="M47" s="45"/>
      <c r="N47" s="50">
        <f t="shared" si="27"/>
        <v>30</v>
      </c>
      <c r="O47" s="52">
        <f t="shared" si="28"/>
        <v>0</v>
      </c>
      <c r="P47" s="47"/>
      <c r="Q47" s="47"/>
      <c r="R47" s="47"/>
      <c r="S47" s="47"/>
      <c r="T47" s="47"/>
      <c r="U47" s="47"/>
      <c r="V47" s="47"/>
      <c r="W47" s="47"/>
      <c r="X47" s="47"/>
      <c r="Y47" s="47"/>
    </row>
    <row r="48" spans="1:25" s="53" customFormat="1" ht="49.5" customHeight="1" x14ac:dyDescent="0.25">
      <c r="A48" s="59">
        <v>14</v>
      </c>
      <c r="B48" s="74" t="s">
        <v>60</v>
      </c>
      <c r="C48" s="45" t="s">
        <v>21</v>
      </c>
      <c r="D48" s="45">
        <v>4375.2299999999996</v>
      </c>
      <c r="E48" s="58">
        <v>1</v>
      </c>
      <c r="F48" s="46">
        <f t="shared" si="17"/>
        <v>4375.2299999999996</v>
      </c>
      <c r="G48" s="47"/>
      <c r="H48" s="48">
        <f t="shared" si="24"/>
        <v>14</v>
      </c>
      <c r="I48" s="73" t="str">
        <f t="shared" si="25"/>
        <v>Страховочная система (привязь) с плечными и ножными обхватами Vento профи уневерсальная полная</v>
      </c>
      <c r="J48" s="49"/>
      <c r="K48" s="50" t="str">
        <f t="shared" si="26"/>
        <v>шт</v>
      </c>
      <c r="L48" s="51">
        <f t="shared" si="21"/>
        <v>4375.2299999999996</v>
      </c>
      <c r="M48" s="45"/>
      <c r="N48" s="50">
        <f t="shared" si="27"/>
        <v>1</v>
      </c>
      <c r="O48" s="52">
        <f t="shared" si="28"/>
        <v>0</v>
      </c>
      <c r="P48" s="47"/>
      <c r="Q48" s="47"/>
      <c r="R48" s="47"/>
      <c r="S48" s="47"/>
      <c r="T48" s="47"/>
      <c r="U48" s="47"/>
      <c r="V48" s="47"/>
      <c r="W48" s="47"/>
      <c r="X48" s="47"/>
      <c r="Y48" s="47"/>
    </row>
    <row r="49" spans="1:25" s="53" customFormat="1" ht="24.75" customHeight="1" x14ac:dyDescent="0.25">
      <c r="A49" s="44">
        <v>15</v>
      </c>
      <c r="B49" s="72" t="s">
        <v>47</v>
      </c>
      <c r="C49" s="45" t="s">
        <v>21</v>
      </c>
      <c r="D49" s="45">
        <v>3063.22</v>
      </c>
      <c r="E49" s="58">
        <v>5</v>
      </c>
      <c r="F49" s="46">
        <f t="shared" si="17"/>
        <v>15316.099999999999</v>
      </c>
      <c r="G49" s="47"/>
      <c r="H49" s="48">
        <f t="shared" si="24"/>
        <v>15</v>
      </c>
      <c r="I49" s="73" t="str">
        <f t="shared" si="25"/>
        <v>Строп веревочный аВ12р Vento</v>
      </c>
      <c r="J49" s="49"/>
      <c r="K49" s="50" t="str">
        <f t="shared" si="26"/>
        <v>шт</v>
      </c>
      <c r="L49" s="51">
        <f t="shared" si="21"/>
        <v>3063.22</v>
      </c>
      <c r="M49" s="45"/>
      <c r="N49" s="50">
        <f t="shared" si="27"/>
        <v>5</v>
      </c>
      <c r="O49" s="52">
        <f t="shared" si="28"/>
        <v>0</v>
      </c>
      <c r="P49" s="47"/>
      <c r="Q49" s="47"/>
      <c r="R49" s="47"/>
      <c r="S49" s="47"/>
      <c r="T49" s="47"/>
      <c r="U49" s="47"/>
      <c r="V49" s="47"/>
      <c r="W49" s="47"/>
      <c r="X49" s="47"/>
      <c r="Y49" s="47"/>
    </row>
    <row r="50" spans="1:25" s="53" customFormat="1" ht="25.5" x14ac:dyDescent="0.25">
      <c r="A50" s="44">
        <v>16</v>
      </c>
      <c r="B50" s="72" t="s">
        <v>61</v>
      </c>
      <c r="C50" s="45" t="s">
        <v>21</v>
      </c>
      <c r="D50" s="45">
        <v>2737.34</v>
      </c>
      <c r="E50" s="58">
        <v>10</v>
      </c>
      <c r="F50" s="46">
        <f t="shared" si="17"/>
        <v>27373.4</v>
      </c>
      <c r="G50" s="47"/>
      <c r="H50" s="48">
        <f t="shared" si="24"/>
        <v>16</v>
      </c>
      <c r="I50" s="73" t="str">
        <f t="shared" si="25"/>
        <v>Строп веревочный двойной Модель стропа "А22"</v>
      </c>
      <c r="J50" s="49"/>
      <c r="K50" s="50" t="str">
        <f t="shared" si="26"/>
        <v>шт</v>
      </c>
      <c r="L50" s="51">
        <f t="shared" si="21"/>
        <v>2737.34</v>
      </c>
      <c r="M50" s="45"/>
      <c r="N50" s="50">
        <f t="shared" si="27"/>
        <v>10</v>
      </c>
      <c r="O50" s="52">
        <f t="shared" si="28"/>
        <v>0</v>
      </c>
      <c r="P50" s="47"/>
      <c r="Q50" s="47"/>
      <c r="R50" s="47"/>
      <c r="S50" s="47"/>
      <c r="T50" s="47"/>
      <c r="U50" s="47"/>
      <c r="V50" s="47"/>
      <c r="W50" s="47"/>
      <c r="X50" s="47"/>
      <c r="Y50" s="47"/>
    </row>
    <row r="51" spans="1:25" s="53" customFormat="1" ht="47.25" customHeight="1" x14ac:dyDescent="0.25">
      <c r="A51" s="44">
        <v>17</v>
      </c>
      <c r="B51" s="72" t="s">
        <v>62</v>
      </c>
      <c r="C51" s="45" t="s">
        <v>21</v>
      </c>
      <c r="D51" s="45">
        <v>1169.75</v>
      </c>
      <c r="E51" s="58">
        <v>25</v>
      </c>
      <c r="F51" s="46">
        <f t="shared" si="17"/>
        <v>29243.75</v>
      </c>
      <c r="G51" s="47"/>
      <c r="H51" s="48">
        <f t="shared" si="24"/>
        <v>17</v>
      </c>
      <c r="I51" s="73" t="str">
        <f t="shared" si="25"/>
        <v xml:space="preserve">Строп веревочный одинарный регулируемый В12р (2м) ГОСТ Р ЕН 358-2008 </v>
      </c>
      <c r="J51" s="49"/>
      <c r="K51" s="50" t="str">
        <f t="shared" si="26"/>
        <v>шт</v>
      </c>
      <c r="L51" s="51">
        <f t="shared" si="21"/>
        <v>1169.75</v>
      </c>
      <c r="M51" s="45"/>
      <c r="N51" s="50">
        <f t="shared" si="27"/>
        <v>25</v>
      </c>
      <c r="O51" s="52">
        <f t="shared" si="28"/>
        <v>0</v>
      </c>
      <c r="P51" s="47"/>
      <c r="Q51" s="47"/>
      <c r="R51" s="47"/>
      <c r="S51" s="47"/>
      <c r="T51" s="47"/>
      <c r="U51" s="47"/>
      <c r="V51" s="47"/>
      <c r="W51" s="47"/>
      <c r="X51" s="47"/>
      <c r="Y51" s="47"/>
    </row>
    <row r="52" spans="1:25" s="53" customFormat="1" ht="25.5" x14ac:dyDescent="0.25">
      <c r="A52" s="44">
        <v>18</v>
      </c>
      <c r="B52" s="72" t="s">
        <v>63</v>
      </c>
      <c r="C52" s="45" t="s">
        <v>21</v>
      </c>
      <c r="D52" s="45">
        <v>2794.31</v>
      </c>
      <c r="E52" s="58">
        <v>6</v>
      </c>
      <c r="F52" s="46">
        <f t="shared" si="17"/>
        <v>16765.86</v>
      </c>
      <c r="G52" s="47"/>
      <c r="H52" s="48">
        <f t="shared" ref="H52" si="29">A52</f>
        <v>18</v>
      </c>
      <c r="I52" s="73" t="str">
        <f t="shared" ref="I52" si="30">B52</f>
        <v>Строп с защитным чехлом Комплект "Энерго 70"</v>
      </c>
      <c r="J52" s="49"/>
      <c r="K52" s="50" t="str">
        <f t="shared" ref="K52" si="31">C52</f>
        <v>шт</v>
      </c>
      <c r="L52" s="51">
        <f t="shared" si="21"/>
        <v>2794.31</v>
      </c>
      <c r="M52" s="45"/>
      <c r="N52" s="50">
        <f t="shared" ref="N52" si="32">E52</f>
        <v>6</v>
      </c>
      <c r="O52" s="52">
        <f t="shared" ref="O52" si="33">M52*N52</f>
        <v>0</v>
      </c>
      <c r="P52" s="47"/>
      <c r="Q52" s="47"/>
      <c r="R52" s="47"/>
      <c r="S52" s="47"/>
      <c r="T52" s="47"/>
      <c r="U52" s="47"/>
      <c r="V52" s="47"/>
      <c r="W52" s="47"/>
      <c r="X52" s="47"/>
      <c r="Y52" s="47"/>
    </row>
    <row r="53" spans="1:25" s="53" customFormat="1" ht="26.25" thickBot="1" x14ac:dyDescent="0.3">
      <c r="A53" s="44">
        <v>19</v>
      </c>
      <c r="B53" s="72" t="s">
        <v>63</v>
      </c>
      <c r="C53" s="45" t="s">
        <v>21</v>
      </c>
      <c r="D53" s="45">
        <v>3493.37</v>
      </c>
      <c r="E53" s="58">
        <v>30</v>
      </c>
      <c r="F53" s="46">
        <f t="shared" si="17"/>
        <v>104801.09999999999</v>
      </c>
      <c r="G53" s="47"/>
      <c r="H53" s="48">
        <f t="shared" si="24"/>
        <v>19</v>
      </c>
      <c r="I53" s="73" t="str">
        <f t="shared" si="25"/>
        <v>Строп с защитным чехлом Комплект "Энерго 70"</v>
      </c>
      <c r="J53" s="49"/>
      <c r="K53" s="50" t="str">
        <f t="shared" si="26"/>
        <v>шт</v>
      </c>
      <c r="L53" s="51">
        <f t="shared" si="21"/>
        <v>3493.37</v>
      </c>
      <c r="M53" s="45"/>
      <c r="N53" s="50">
        <f t="shared" si="27"/>
        <v>30</v>
      </c>
      <c r="O53" s="52">
        <f t="shared" si="28"/>
        <v>0</v>
      </c>
      <c r="P53" s="47"/>
      <c r="Q53" s="47"/>
      <c r="R53" s="47"/>
      <c r="S53" s="47"/>
      <c r="T53" s="47"/>
      <c r="U53" s="47"/>
      <c r="V53" s="47"/>
      <c r="W53" s="47"/>
      <c r="X53" s="47"/>
      <c r="Y53" s="47"/>
    </row>
    <row r="54" spans="1:25" s="22" customFormat="1" ht="17.25" customHeight="1" thickBot="1" x14ac:dyDescent="0.3">
      <c r="A54" s="82" t="s">
        <v>23</v>
      </c>
      <c r="B54" s="83"/>
      <c r="C54" s="27"/>
      <c r="D54" s="25"/>
      <c r="E54" s="25"/>
      <c r="F54" s="29">
        <f>SUM(F35:F53)</f>
        <v>432715.48</v>
      </c>
      <c r="G54" s="29"/>
      <c r="H54" s="25"/>
      <c r="I54" s="25"/>
      <c r="J54" s="25"/>
      <c r="K54" s="26"/>
      <c r="L54" s="31"/>
      <c r="M54" s="31"/>
      <c r="N54" s="32"/>
      <c r="O54" s="31"/>
      <c r="P54" s="31"/>
    </row>
    <row r="55" spans="1:25" s="22" customFormat="1" ht="15.75" customHeight="1" x14ac:dyDescent="0.25">
      <c r="A55" s="80" t="s">
        <v>95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1"/>
    </row>
    <row r="56" spans="1:25" ht="18.75" customHeight="1" x14ac:dyDescent="0.25">
      <c r="A56" s="44">
        <v>1</v>
      </c>
      <c r="B56" s="75" t="s">
        <v>67</v>
      </c>
      <c r="C56" s="45" t="s">
        <v>21</v>
      </c>
      <c r="D56" s="45">
        <v>3278.77</v>
      </c>
      <c r="E56" s="58">
        <v>4</v>
      </c>
      <c r="F56" s="46">
        <f>D56*E56</f>
        <v>13115.08</v>
      </c>
      <c r="G56" s="1"/>
      <c r="H56" s="48">
        <f t="shared" si="18"/>
        <v>1</v>
      </c>
      <c r="I56" s="77" t="str">
        <f t="shared" si="19"/>
        <v>Cтроп регулируемый ST 2000</v>
      </c>
      <c r="J56" s="49"/>
      <c r="K56" s="50" t="str">
        <f t="shared" si="20"/>
        <v>шт</v>
      </c>
      <c r="L56" s="51">
        <f>D56</f>
        <v>3278.77</v>
      </c>
      <c r="M56" s="45"/>
      <c r="N56" s="50">
        <f t="shared" si="22"/>
        <v>4</v>
      </c>
      <c r="O56" s="52">
        <f t="shared" si="23"/>
        <v>0</v>
      </c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25.5" x14ac:dyDescent="0.25">
      <c r="A57" s="59">
        <v>2</v>
      </c>
      <c r="B57" s="72" t="s">
        <v>26</v>
      </c>
      <c r="C57" s="45" t="s">
        <v>21</v>
      </c>
      <c r="D57" s="60">
        <v>2320.2199999999998</v>
      </c>
      <c r="E57" s="61">
        <v>1</v>
      </c>
      <c r="F57" s="46">
        <f t="shared" ref="F57:F71" si="34">D57*E57</f>
        <v>2320.2199999999998</v>
      </c>
      <c r="G57" s="1"/>
      <c r="H57" s="48">
        <v>2</v>
      </c>
      <c r="I57" s="78" t="s">
        <v>26</v>
      </c>
      <c r="J57" s="62"/>
      <c r="K57" s="50" t="str">
        <f t="shared" si="20"/>
        <v>шт</v>
      </c>
      <c r="L57" s="51">
        <f t="shared" ref="L57:L71" si="35">D57</f>
        <v>2320.2199999999998</v>
      </c>
      <c r="M57" s="60"/>
      <c r="N57" s="68">
        <v>3</v>
      </c>
      <c r="O57" s="52">
        <f t="shared" si="23"/>
        <v>0</v>
      </c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35.25" customHeight="1" x14ac:dyDescent="0.25">
      <c r="A58" s="44">
        <v>3</v>
      </c>
      <c r="B58" s="76" t="s">
        <v>56</v>
      </c>
      <c r="C58" s="45" t="s">
        <v>21</v>
      </c>
      <c r="D58" s="45">
        <v>4801.3999999999996</v>
      </c>
      <c r="E58" s="58">
        <v>2</v>
      </c>
      <c r="F58" s="46">
        <f t="shared" si="34"/>
        <v>9602.7999999999993</v>
      </c>
      <c r="G58" s="1"/>
      <c r="H58" s="48">
        <f>A58</f>
        <v>3</v>
      </c>
      <c r="I58" s="77" t="str">
        <f>B58</f>
        <v>Веревка статическая д.10 мм (100 м) Высота V2 10</v>
      </c>
      <c r="J58" s="49"/>
      <c r="K58" s="50" t="str">
        <f>C58</f>
        <v>шт</v>
      </c>
      <c r="L58" s="51">
        <f t="shared" si="35"/>
        <v>4801.3999999999996</v>
      </c>
      <c r="M58" s="45"/>
      <c r="N58" s="50">
        <f>E58</f>
        <v>2</v>
      </c>
      <c r="O58" s="52">
        <f t="shared" si="23"/>
        <v>0</v>
      </c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29.25" customHeight="1" x14ac:dyDescent="0.25">
      <c r="A59" s="44">
        <v>4</v>
      </c>
      <c r="B59" s="72" t="s">
        <v>68</v>
      </c>
      <c r="C59" s="45" t="s">
        <v>21</v>
      </c>
      <c r="D59" s="45">
        <v>9067.7999999999993</v>
      </c>
      <c r="E59" s="58">
        <v>1</v>
      </c>
      <c r="F59" s="46">
        <f t="shared" si="34"/>
        <v>9067.7999999999993</v>
      </c>
      <c r="G59" s="1"/>
      <c r="H59" s="48">
        <f t="shared" ref="H59:H77" si="36">A59</f>
        <v>4</v>
      </c>
      <c r="I59" s="77" t="str">
        <f t="shared" ref="I59:I75" si="37">B59</f>
        <v>Горизонтальная анкерная линия TEMPORARY LIELINE 30м</v>
      </c>
      <c r="J59" s="49"/>
      <c r="K59" s="50" t="str">
        <f t="shared" ref="K59:K75" si="38">C59</f>
        <v>шт</v>
      </c>
      <c r="L59" s="51">
        <f t="shared" si="35"/>
        <v>9067.7999999999993</v>
      </c>
      <c r="M59" s="45"/>
      <c r="N59" s="50">
        <f t="shared" ref="N59:N75" si="39">E59</f>
        <v>1</v>
      </c>
      <c r="O59" s="52">
        <f t="shared" si="23"/>
        <v>0</v>
      </c>
      <c r="P59" s="63"/>
      <c r="Q59" s="1"/>
      <c r="R59" s="1"/>
      <c r="S59" s="1"/>
      <c r="T59" s="1"/>
      <c r="U59" s="1"/>
      <c r="V59" s="1"/>
      <c r="W59" s="1"/>
      <c r="X59" s="1"/>
      <c r="Y59" s="1"/>
    </row>
    <row r="60" spans="1:25" ht="31.5" customHeight="1" x14ac:dyDescent="0.25">
      <c r="A60" s="44">
        <v>5</v>
      </c>
      <c r="B60" s="72" t="s">
        <v>64</v>
      </c>
      <c r="C60" s="45" t="s">
        <v>66</v>
      </c>
      <c r="D60" s="45">
        <v>10790.68</v>
      </c>
      <c r="E60" s="58">
        <v>1</v>
      </c>
      <c r="F60" s="46">
        <f t="shared" si="34"/>
        <v>10790.68</v>
      </c>
      <c r="G60" s="1"/>
      <c r="H60" s="48">
        <f t="shared" si="36"/>
        <v>5</v>
      </c>
      <c r="I60" s="73" t="str">
        <f t="shared" si="37"/>
        <v>Комплект эвакуационный RescueSet 30 (Vento)</v>
      </c>
      <c r="J60" s="49"/>
      <c r="K60" s="50" t="str">
        <f t="shared" si="38"/>
        <v>компл</v>
      </c>
      <c r="L60" s="51">
        <f t="shared" si="35"/>
        <v>10790.68</v>
      </c>
      <c r="M60" s="45"/>
      <c r="N60" s="50">
        <f t="shared" si="39"/>
        <v>1</v>
      </c>
      <c r="O60" s="52">
        <f t="shared" si="23"/>
        <v>0</v>
      </c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51" x14ac:dyDescent="0.25">
      <c r="A61" s="44">
        <v>6</v>
      </c>
      <c r="B61" s="75" t="s">
        <v>69</v>
      </c>
      <c r="C61" s="45" t="s">
        <v>21</v>
      </c>
      <c r="D61" s="45">
        <v>7546.68</v>
      </c>
      <c r="E61" s="58">
        <v>4</v>
      </c>
      <c r="F61" s="46">
        <f t="shared" si="34"/>
        <v>30186.720000000001</v>
      </c>
      <c r="G61" s="1"/>
      <c r="H61" s="48">
        <f t="shared" si="36"/>
        <v>6</v>
      </c>
      <c r="I61" s="73" t="str">
        <f t="shared" si="37"/>
        <v xml:space="preserve">Многофункциональная страховочная привязь "ПРОФИ УНИВЕРСАЛ" (Размер L талия 84-140см, обхват ног 62-80см) </v>
      </c>
      <c r="J61" s="49"/>
      <c r="K61" s="50" t="str">
        <f t="shared" si="38"/>
        <v>шт</v>
      </c>
      <c r="L61" s="51">
        <f t="shared" si="35"/>
        <v>7546.68</v>
      </c>
      <c r="M61" s="45"/>
      <c r="N61" s="50">
        <f t="shared" si="39"/>
        <v>4</v>
      </c>
      <c r="O61" s="52">
        <f t="shared" si="23"/>
        <v>0</v>
      </c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25.5" x14ac:dyDescent="0.25">
      <c r="A62" s="44">
        <v>7</v>
      </c>
      <c r="B62" s="75" t="s">
        <v>70</v>
      </c>
      <c r="C62" s="45" t="s">
        <v>21</v>
      </c>
      <c r="D62" s="45">
        <v>4549.2</v>
      </c>
      <c r="E62" s="58">
        <v>2</v>
      </c>
      <c r="F62" s="46">
        <f t="shared" si="34"/>
        <v>9098.4</v>
      </c>
      <c r="G62" s="1"/>
      <c r="H62" s="48">
        <f t="shared" si="36"/>
        <v>7</v>
      </c>
      <c r="I62" s="73" t="str">
        <f t="shared" si="37"/>
        <v>Привязь страховочная Высота 042 р.2 Vento</v>
      </c>
      <c r="J62" s="49"/>
      <c r="K62" s="50" t="str">
        <f t="shared" si="38"/>
        <v>шт</v>
      </c>
      <c r="L62" s="51">
        <f t="shared" si="35"/>
        <v>4549.2</v>
      </c>
      <c r="M62" s="45"/>
      <c r="N62" s="50">
        <f t="shared" si="39"/>
        <v>2</v>
      </c>
      <c r="O62" s="52">
        <f t="shared" si="23"/>
        <v>0</v>
      </c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25.5" x14ac:dyDescent="0.25">
      <c r="A63" s="59">
        <v>8</v>
      </c>
      <c r="B63" s="72" t="s">
        <v>71</v>
      </c>
      <c r="C63" s="45" t="s">
        <v>21</v>
      </c>
      <c r="D63" s="45">
        <v>2917.11</v>
      </c>
      <c r="E63" s="58">
        <v>1</v>
      </c>
      <c r="F63" s="46">
        <f t="shared" si="34"/>
        <v>2917.11</v>
      </c>
      <c r="G63" s="1"/>
      <c r="H63" s="48">
        <f t="shared" si="36"/>
        <v>8</v>
      </c>
      <c r="I63" s="73" t="str">
        <f t="shared" si="37"/>
        <v>Привязь страховочная ТИТАН  1Р</v>
      </c>
      <c r="J63" s="49"/>
      <c r="K63" s="50" t="str">
        <f t="shared" si="38"/>
        <v>шт</v>
      </c>
      <c r="L63" s="51">
        <f t="shared" si="35"/>
        <v>2917.11</v>
      </c>
      <c r="M63" s="45"/>
      <c r="N63" s="50">
        <f t="shared" si="39"/>
        <v>1</v>
      </c>
      <c r="O63" s="52">
        <f t="shared" si="23"/>
        <v>0</v>
      </c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25.5" x14ac:dyDescent="0.25">
      <c r="A64" s="44">
        <v>9</v>
      </c>
      <c r="B64" s="75" t="s">
        <v>65</v>
      </c>
      <c r="C64" s="45" t="s">
        <v>21</v>
      </c>
      <c r="D64" s="45">
        <v>1578.25</v>
      </c>
      <c r="E64" s="58">
        <v>1</v>
      </c>
      <c r="F64" s="46">
        <f t="shared" si="34"/>
        <v>1578.25</v>
      </c>
      <c r="G64" s="1"/>
      <c r="H64" s="48">
        <f t="shared" si="36"/>
        <v>9</v>
      </c>
      <c r="I64" s="77" t="str">
        <f t="shared" si="37"/>
        <v>Привязь удерживающая (страховочная) LAS 212</v>
      </c>
      <c r="J64" s="49"/>
      <c r="K64" s="50" t="str">
        <f t="shared" si="38"/>
        <v>шт</v>
      </c>
      <c r="L64" s="51">
        <f t="shared" si="35"/>
        <v>1578.25</v>
      </c>
      <c r="M64" s="45"/>
      <c r="N64" s="50">
        <f t="shared" si="39"/>
        <v>1</v>
      </c>
      <c r="O64" s="52">
        <f t="shared" si="23"/>
        <v>0</v>
      </c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25.5" x14ac:dyDescent="0.25">
      <c r="A65" s="59">
        <v>10</v>
      </c>
      <c r="B65" s="72" t="s">
        <v>44</v>
      </c>
      <c r="C65" s="45" t="s">
        <v>21</v>
      </c>
      <c r="D65" s="60">
        <v>7344.92</v>
      </c>
      <c r="E65" s="61">
        <v>1</v>
      </c>
      <c r="F65" s="46">
        <f t="shared" si="34"/>
        <v>7344.92</v>
      </c>
      <c r="G65" s="1"/>
      <c r="H65" s="48">
        <v>2</v>
      </c>
      <c r="I65" s="78" t="s">
        <v>44</v>
      </c>
      <c r="J65" s="62"/>
      <c r="K65" s="50" t="str">
        <f t="shared" si="38"/>
        <v>шт</v>
      </c>
      <c r="L65" s="51">
        <f t="shared" si="35"/>
        <v>7344.92</v>
      </c>
      <c r="M65" s="60"/>
      <c r="N65" s="50">
        <v>1</v>
      </c>
      <c r="O65" s="52">
        <f t="shared" si="23"/>
        <v>0</v>
      </c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47.25" customHeight="1" x14ac:dyDescent="0.25">
      <c r="A66" s="44">
        <v>11</v>
      </c>
      <c r="B66" s="76" t="s">
        <v>60</v>
      </c>
      <c r="C66" s="45" t="s">
        <v>21</v>
      </c>
      <c r="D66" s="45">
        <v>4375.2299999999996</v>
      </c>
      <c r="E66" s="58">
        <v>5</v>
      </c>
      <c r="F66" s="46">
        <f t="shared" si="34"/>
        <v>21876.149999999998</v>
      </c>
      <c r="G66" s="1"/>
      <c r="H66" s="48">
        <f>A66</f>
        <v>11</v>
      </c>
      <c r="I66" s="77" t="str">
        <f>B66</f>
        <v>Страховочная система (привязь) с плечными и ножными обхватами Vento профи уневерсальная полная</v>
      </c>
      <c r="J66" s="49"/>
      <c r="K66" s="50" t="str">
        <f>C66</f>
        <v>шт</v>
      </c>
      <c r="L66" s="51">
        <f t="shared" si="35"/>
        <v>4375.2299999999996</v>
      </c>
      <c r="M66" s="45"/>
      <c r="N66" s="50">
        <f>E66</f>
        <v>5</v>
      </c>
      <c r="O66" s="52">
        <f t="shared" si="23"/>
        <v>0</v>
      </c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9.5" customHeight="1" x14ac:dyDescent="0.25">
      <c r="A67" s="44">
        <v>12</v>
      </c>
      <c r="B67" s="72" t="s">
        <v>47</v>
      </c>
      <c r="C67" s="45" t="s">
        <v>21</v>
      </c>
      <c r="D67" s="45">
        <v>3063.22</v>
      </c>
      <c r="E67" s="58">
        <v>2</v>
      </c>
      <c r="F67" s="46">
        <f t="shared" si="34"/>
        <v>6126.44</v>
      </c>
      <c r="G67" s="1"/>
      <c r="H67" s="48">
        <f t="shared" ref="H67:H71" si="40">A67</f>
        <v>12</v>
      </c>
      <c r="I67" s="77" t="str">
        <f t="shared" ref="I67:I71" si="41">B67</f>
        <v>Строп веревочный аВ12р Vento</v>
      </c>
      <c r="J67" s="49"/>
      <c r="K67" s="50" t="str">
        <f t="shared" ref="K67:K71" si="42">C67</f>
        <v>шт</v>
      </c>
      <c r="L67" s="51">
        <f t="shared" si="35"/>
        <v>3063.22</v>
      </c>
      <c r="M67" s="45"/>
      <c r="N67" s="50">
        <f t="shared" ref="N67:N71" si="43">E67</f>
        <v>2</v>
      </c>
      <c r="O67" s="52">
        <f t="shared" si="23"/>
        <v>0</v>
      </c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39.75" customHeight="1" x14ac:dyDescent="0.25">
      <c r="A68" s="44">
        <v>13</v>
      </c>
      <c r="B68" s="72" t="s">
        <v>72</v>
      </c>
      <c r="C68" s="45" t="s">
        <v>21</v>
      </c>
      <c r="D68" s="45">
        <v>1904.24</v>
      </c>
      <c r="E68" s="58">
        <v>9</v>
      </c>
      <c r="F68" s="46">
        <f t="shared" si="34"/>
        <v>17138.16</v>
      </c>
      <c r="G68" s="1"/>
      <c r="H68" s="48">
        <f t="shared" si="40"/>
        <v>13</v>
      </c>
      <c r="I68" s="73" t="str">
        <f t="shared" si="41"/>
        <v>Строп для позиционирования регулируемый "В11р"</v>
      </c>
      <c r="J68" s="49"/>
      <c r="K68" s="50" t="str">
        <f t="shared" si="42"/>
        <v>шт</v>
      </c>
      <c r="L68" s="51">
        <f t="shared" si="35"/>
        <v>1904.24</v>
      </c>
      <c r="M68" s="45"/>
      <c r="N68" s="50">
        <f t="shared" si="43"/>
        <v>9</v>
      </c>
      <c r="O68" s="52">
        <f t="shared" si="23"/>
        <v>0</v>
      </c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25.5" x14ac:dyDescent="0.25">
      <c r="A69" s="44">
        <v>14</v>
      </c>
      <c r="B69" s="75" t="s">
        <v>73</v>
      </c>
      <c r="C69" s="45" t="s">
        <v>21</v>
      </c>
      <c r="D69" s="45">
        <v>3808.47</v>
      </c>
      <c r="E69" s="58">
        <v>1</v>
      </c>
      <c r="F69" s="46">
        <f t="shared" si="34"/>
        <v>3808.47</v>
      </c>
      <c r="G69" s="1"/>
      <c r="H69" s="48">
        <f t="shared" si="40"/>
        <v>14</v>
      </c>
      <c r="I69" s="73" t="str">
        <f t="shared" si="41"/>
        <v xml:space="preserve">Строп огнеупорный SAFE-TEC   LFS102 </v>
      </c>
      <c r="J69" s="49"/>
      <c r="K69" s="50" t="str">
        <f t="shared" si="42"/>
        <v>шт</v>
      </c>
      <c r="L69" s="51">
        <f t="shared" si="35"/>
        <v>3808.47</v>
      </c>
      <c r="M69" s="45"/>
      <c r="N69" s="50">
        <f t="shared" si="43"/>
        <v>1</v>
      </c>
      <c r="O69" s="52">
        <f t="shared" si="23"/>
        <v>0</v>
      </c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25.5" x14ac:dyDescent="0.25">
      <c r="A70" s="44">
        <v>15</v>
      </c>
      <c r="B70" s="75" t="s">
        <v>74</v>
      </c>
      <c r="C70" s="45" t="s">
        <v>21</v>
      </c>
      <c r="D70" s="45">
        <v>22669.49</v>
      </c>
      <c r="E70" s="58">
        <v>3</v>
      </c>
      <c r="F70" s="46">
        <f t="shared" si="34"/>
        <v>68008.47</v>
      </c>
      <c r="G70" s="1"/>
      <c r="H70" s="48">
        <f t="shared" si="40"/>
        <v>15</v>
      </c>
      <c r="I70" s="73" t="str">
        <f t="shared" si="41"/>
        <v>Устройство втягивающие НВ-10 Венто</v>
      </c>
      <c r="J70" s="49"/>
      <c r="K70" s="50" t="str">
        <f t="shared" si="42"/>
        <v>шт</v>
      </c>
      <c r="L70" s="51">
        <f t="shared" si="35"/>
        <v>22669.49</v>
      </c>
      <c r="M70" s="45"/>
      <c r="N70" s="50">
        <f t="shared" si="43"/>
        <v>3</v>
      </c>
      <c r="O70" s="52">
        <f t="shared" si="23"/>
        <v>0</v>
      </c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30" x14ac:dyDescent="0.25">
      <c r="A71" s="59">
        <v>16</v>
      </c>
      <c r="B71" s="57" t="s">
        <v>50</v>
      </c>
      <c r="C71" s="45" t="s">
        <v>21</v>
      </c>
      <c r="D71" s="45">
        <v>316.47000000000003</v>
      </c>
      <c r="E71" s="58">
        <v>6</v>
      </c>
      <c r="F71" s="46">
        <f t="shared" si="34"/>
        <v>1898.8200000000002</v>
      </c>
      <c r="G71" s="1"/>
      <c r="H71" s="48">
        <f t="shared" si="40"/>
        <v>16</v>
      </c>
      <c r="I71" s="73" t="str">
        <f t="shared" si="41"/>
        <v>Чехол защитный Ч3-60 см. без карабина</v>
      </c>
      <c r="J71" s="49"/>
      <c r="K71" s="50" t="str">
        <f t="shared" si="42"/>
        <v>шт</v>
      </c>
      <c r="L71" s="51">
        <f t="shared" si="35"/>
        <v>316.47000000000003</v>
      </c>
      <c r="M71" s="45"/>
      <c r="N71" s="50">
        <f t="shared" si="43"/>
        <v>6</v>
      </c>
      <c r="O71" s="52">
        <f t="shared" si="23"/>
        <v>0</v>
      </c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s="22" customFormat="1" ht="27" customHeight="1" x14ac:dyDescent="0.25">
      <c r="A72" s="88" t="s">
        <v>18</v>
      </c>
      <c r="B72" s="89"/>
      <c r="C72" s="24"/>
      <c r="D72" s="33"/>
      <c r="E72" s="33"/>
      <c r="F72" s="29">
        <f>SUM(F56:F71)</f>
        <v>214878.49</v>
      </c>
      <c r="G72" s="29"/>
      <c r="H72" s="33"/>
      <c r="I72" s="33"/>
      <c r="J72" s="33"/>
      <c r="K72" s="26"/>
      <c r="L72" s="31"/>
      <c r="M72" s="31"/>
      <c r="N72" s="32"/>
      <c r="O72" s="31"/>
      <c r="P72" s="31"/>
    </row>
    <row r="73" spans="1:25" s="22" customFormat="1" ht="15.75" customHeight="1" x14ac:dyDescent="0.25">
      <c r="A73" s="111" t="s">
        <v>94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1"/>
    </row>
    <row r="74" spans="1:25" ht="25.5" x14ac:dyDescent="0.25">
      <c r="A74" s="23">
        <v>1</v>
      </c>
      <c r="B74" s="72" t="s">
        <v>31</v>
      </c>
      <c r="C74" s="45" t="s">
        <v>21</v>
      </c>
      <c r="D74" s="45">
        <v>4656.3100000000004</v>
      </c>
      <c r="E74" s="58">
        <v>10</v>
      </c>
      <c r="F74" s="46">
        <f>D74*E74</f>
        <v>46563.100000000006</v>
      </c>
      <c r="G74" s="1"/>
      <c r="H74" s="48">
        <f t="shared" si="36"/>
        <v>1</v>
      </c>
      <c r="I74" s="77" t="str">
        <f t="shared" si="37"/>
        <v>Блокирующее устройство FANTOM GRL 101</v>
      </c>
      <c r="J74" s="49"/>
      <c r="K74" s="50" t="str">
        <f t="shared" si="38"/>
        <v>шт</v>
      </c>
      <c r="L74" s="51">
        <f>D74</f>
        <v>4656.3100000000004</v>
      </c>
      <c r="M74" s="45"/>
      <c r="N74" s="50">
        <f t="shared" si="39"/>
        <v>10</v>
      </c>
      <c r="O74" s="52">
        <f t="shared" ref="O74:O92" si="44">M74*N74</f>
        <v>0</v>
      </c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25.5" x14ac:dyDescent="0.25">
      <c r="A75" s="23">
        <v>2</v>
      </c>
      <c r="B75" s="72" t="s">
        <v>26</v>
      </c>
      <c r="C75" s="45" t="s">
        <v>21</v>
      </c>
      <c r="D75" s="45">
        <v>2320.2199999999998</v>
      </c>
      <c r="E75" s="58">
        <v>1</v>
      </c>
      <c r="F75" s="46">
        <f t="shared" ref="F75:F92" si="45">D75*E75</f>
        <v>2320.2199999999998</v>
      </c>
      <c r="G75" s="1"/>
      <c r="H75" s="48">
        <f t="shared" si="36"/>
        <v>2</v>
      </c>
      <c r="I75" s="77" t="str">
        <f t="shared" si="37"/>
        <v>Блок-ролик одинарный "Спасатель"</v>
      </c>
      <c r="J75" s="49"/>
      <c r="K75" s="50" t="str">
        <f t="shared" si="38"/>
        <v>шт</v>
      </c>
      <c r="L75" s="51">
        <f t="shared" ref="L75:L92" si="46">D75</f>
        <v>2320.2199999999998</v>
      </c>
      <c r="M75" s="45"/>
      <c r="N75" s="50">
        <f t="shared" si="39"/>
        <v>1</v>
      </c>
      <c r="O75" s="52">
        <f t="shared" si="44"/>
        <v>0</v>
      </c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25.5" x14ac:dyDescent="0.25">
      <c r="A76" s="28">
        <v>3</v>
      </c>
      <c r="B76" s="72" t="s">
        <v>80</v>
      </c>
      <c r="C76" s="45" t="s">
        <v>21</v>
      </c>
      <c r="D76" s="60">
        <v>3490.19</v>
      </c>
      <c r="E76" s="61">
        <v>7</v>
      </c>
      <c r="F76" s="46">
        <f t="shared" si="45"/>
        <v>24431.33</v>
      </c>
      <c r="G76" s="1"/>
      <c r="H76" s="48">
        <f t="shared" si="36"/>
        <v>3</v>
      </c>
      <c r="I76" s="78" t="s">
        <v>24</v>
      </c>
      <c r="J76" s="62"/>
      <c r="K76" s="50"/>
      <c r="L76" s="51">
        <f t="shared" si="46"/>
        <v>3490.19</v>
      </c>
      <c r="M76" s="60"/>
      <c r="N76" s="50">
        <v>3</v>
      </c>
      <c r="O76" s="52">
        <f t="shared" si="44"/>
        <v>0</v>
      </c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25.5" x14ac:dyDescent="0.25">
      <c r="A77" s="23">
        <v>4</v>
      </c>
      <c r="B77" s="72" t="s">
        <v>68</v>
      </c>
      <c r="C77" s="45" t="s">
        <v>21</v>
      </c>
      <c r="D77" s="45">
        <v>9067.7999999999993</v>
      </c>
      <c r="E77" s="58">
        <v>3</v>
      </c>
      <c r="F77" s="46">
        <f t="shared" si="45"/>
        <v>27203.399999999998</v>
      </c>
      <c r="G77" s="1"/>
      <c r="H77" s="48">
        <f t="shared" si="36"/>
        <v>4</v>
      </c>
      <c r="I77" s="77" t="str">
        <f t="shared" ref="I77" si="47">B77</f>
        <v>Горизонтальная анкерная линия TEMPORARY LIELINE 30м</v>
      </c>
      <c r="J77" s="49"/>
      <c r="K77" s="50" t="str">
        <f t="shared" ref="K77" si="48">C77</f>
        <v>шт</v>
      </c>
      <c r="L77" s="51">
        <f t="shared" si="46"/>
        <v>9067.7999999999993</v>
      </c>
      <c r="M77" s="45"/>
      <c r="N77" s="50">
        <f t="shared" ref="N77" si="49">E77</f>
        <v>3</v>
      </c>
      <c r="O77" s="52">
        <f t="shared" si="44"/>
        <v>0</v>
      </c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25.5" x14ac:dyDescent="0.25">
      <c r="A78" s="28">
        <v>5</v>
      </c>
      <c r="B78" s="72" t="s">
        <v>75</v>
      </c>
      <c r="C78" s="45" t="s">
        <v>21</v>
      </c>
      <c r="D78" s="60">
        <v>10744.43</v>
      </c>
      <c r="E78" s="61">
        <v>3</v>
      </c>
      <c r="F78" s="46">
        <f t="shared" si="45"/>
        <v>32233.29</v>
      </c>
      <c r="G78" s="1"/>
      <c r="H78" s="48">
        <v>5</v>
      </c>
      <c r="I78" s="78" t="s">
        <v>24</v>
      </c>
      <c r="J78" s="62"/>
      <c r="K78" s="50" t="s">
        <v>12</v>
      </c>
      <c r="L78" s="51">
        <f t="shared" si="46"/>
        <v>10744.43</v>
      </c>
      <c r="M78" s="60"/>
      <c r="N78" s="50">
        <v>1</v>
      </c>
      <c r="O78" s="52">
        <f t="shared" si="44"/>
        <v>0</v>
      </c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38.25" x14ac:dyDescent="0.25">
      <c r="A79" s="23">
        <v>6</v>
      </c>
      <c r="B79" s="72" t="s">
        <v>57</v>
      </c>
      <c r="C79" s="45" t="s">
        <v>21</v>
      </c>
      <c r="D79" s="45">
        <v>1655.29</v>
      </c>
      <c r="E79" s="58">
        <v>16</v>
      </c>
      <c r="F79" s="46">
        <f t="shared" si="45"/>
        <v>26484.639999999999</v>
      </c>
      <c r="G79" s="1"/>
      <c r="H79" s="48">
        <f>A79</f>
        <v>6</v>
      </c>
      <c r="I79" s="77" t="str">
        <f>B79</f>
        <v>Капроновый строп с амортизатором  АВS002 .ГОСТ Р ЕН 358-2008</v>
      </c>
      <c r="J79" s="49"/>
      <c r="K79" s="50" t="str">
        <f>C79</f>
        <v>шт</v>
      </c>
      <c r="L79" s="51">
        <f t="shared" si="46"/>
        <v>1655.29</v>
      </c>
      <c r="M79" s="45"/>
      <c r="N79" s="50">
        <f>E79</f>
        <v>16</v>
      </c>
      <c r="O79" s="52">
        <f t="shared" si="44"/>
        <v>0</v>
      </c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38.25" x14ac:dyDescent="0.25">
      <c r="A80" s="23">
        <v>7</v>
      </c>
      <c r="B80" s="72" t="s">
        <v>81</v>
      </c>
      <c r="C80" s="45" t="s">
        <v>21</v>
      </c>
      <c r="D80" s="45">
        <v>335.51</v>
      </c>
      <c r="E80" s="58">
        <v>20</v>
      </c>
      <c r="F80" s="46">
        <f t="shared" si="45"/>
        <v>6710.2</v>
      </c>
      <c r="G80" s="1"/>
      <c r="H80" s="48">
        <f t="shared" ref="H80:H100" si="50">A80</f>
        <v>7</v>
      </c>
      <c r="I80" s="77" t="str">
        <f t="shared" ref="I80:I96" si="51">B80</f>
        <v>Карабин стальной универсальный с муфтой keylock ВЕНТО</v>
      </c>
      <c r="J80" s="49"/>
      <c r="K80" s="50" t="str">
        <f t="shared" ref="K80:K96" si="52">C80</f>
        <v>шт</v>
      </c>
      <c r="L80" s="51">
        <f t="shared" si="46"/>
        <v>335.51</v>
      </c>
      <c r="M80" s="45"/>
      <c r="N80" s="50">
        <f t="shared" ref="N80:N96" si="53">E80</f>
        <v>20</v>
      </c>
      <c r="O80" s="52">
        <f t="shared" si="44"/>
        <v>0</v>
      </c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30" x14ac:dyDescent="0.25">
      <c r="A81" s="23">
        <v>8</v>
      </c>
      <c r="B81" s="72" t="s">
        <v>64</v>
      </c>
      <c r="C81" s="45" t="s">
        <v>66</v>
      </c>
      <c r="D81" s="45">
        <v>10790.68</v>
      </c>
      <c r="E81" s="58">
        <v>3</v>
      </c>
      <c r="F81" s="46">
        <f t="shared" si="45"/>
        <v>32372.04</v>
      </c>
      <c r="G81" s="1"/>
      <c r="H81" s="48">
        <f t="shared" si="50"/>
        <v>8</v>
      </c>
      <c r="I81" s="77" t="str">
        <f t="shared" si="51"/>
        <v>Комплект эвакуационный RescueSet 30 (Vento)</v>
      </c>
      <c r="J81" s="49"/>
      <c r="K81" s="50" t="str">
        <f t="shared" si="52"/>
        <v>компл</v>
      </c>
      <c r="L81" s="51">
        <f t="shared" si="46"/>
        <v>10790.68</v>
      </c>
      <c r="M81" s="45"/>
      <c r="N81" s="50">
        <f t="shared" si="53"/>
        <v>3</v>
      </c>
      <c r="O81" s="52">
        <f t="shared" si="44"/>
        <v>0</v>
      </c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x14ac:dyDescent="0.25">
      <c r="A82" s="23">
        <v>9</v>
      </c>
      <c r="B82" s="72" t="s">
        <v>82</v>
      </c>
      <c r="C82" s="45" t="s">
        <v>21</v>
      </c>
      <c r="D82" s="45">
        <v>217.63</v>
      </c>
      <c r="E82" s="58">
        <v>10</v>
      </c>
      <c r="F82" s="46">
        <f t="shared" si="45"/>
        <v>2176.3000000000002</v>
      </c>
      <c r="G82" s="1"/>
      <c r="H82" s="48">
        <f t="shared" si="50"/>
        <v>9</v>
      </c>
      <c r="I82" s="77" t="str">
        <f t="shared" si="51"/>
        <v>Петля крепежная Люкс</v>
      </c>
      <c r="J82" s="49"/>
      <c r="K82" s="50" t="str">
        <f t="shared" si="52"/>
        <v>шт</v>
      </c>
      <c r="L82" s="51">
        <f t="shared" si="46"/>
        <v>217.63</v>
      </c>
      <c r="M82" s="45"/>
      <c r="N82" s="50">
        <f t="shared" si="53"/>
        <v>10</v>
      </c>
      <c r="O82" s="52">
        <f t="shared" si="44"/>
        <v>0</v>
      </c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25.5" x14ac:dyDescent="0.25">
      <c r="A83" s="23">
        <v>10</v>
      </c>
      <c r="B83" s="72" t="s">
        <v>83</v>
      </c>
      <c r="C83" s="45" t="s">
        <v>21</v>
      </c>
      <c r="D83" s="45">
        <v>634.75</v>
      </c>
      <c r="E83" s="58">
        <v>6</v>
      </c>
      <c r="F83" s="46">
        <f t="shared" si="45"/>
        <v>3808.5</v>
      </c>
      <c r="G83" s="1"/>
      <c r="H83" s="48">
        <f t="shared" si="50"/>
        <v>10</v>
      </c>
      <c r="I83" s="77" t="str">
        <f t="shared" si="51"/>
        <v>Петля станционная VENTO ЛЮКС 150см</v>
      </c>
      <c r="J83" s="49"/>
      <c r="K83" s="50" t="str">
        <f t="shared" si="52"/>
        <v>шт</v>
      </c>
      <c r="L83" s="51">
        <f t="shared" si="46"/>
        <v>634.75</v>
      </c>
      <c r="M83" s="45"/>
      <c r="N83" s="50">
        <f t="shared" si="53"/>
        <v>6</v>
      </c>
      <c r="O83" s="52">
        <f t="shared" si="44"/>
        <v>0</v>
      </c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25.5" x14ac:dyDescent="0.25">
      <c r="A84" s="23">
        <v>11</v>
      </c>
      <c r="B84" s="72" t="s">
        <v>76</v>
      </c>
      <c r="C84" s="45" t="s">
        <v>21</v>
      </c>
      <c r="D84" s="45">
        <v>1985.85</v>
      </c>
      <c r="E84" s="58">
        <v>11</v>
      </c>
      <c r="F84" s="46">
        <f t="shared" si="45"/>
        <v>21844.35</v>
      </c>
      <c r="G84" s="1"/>
      <c r="H84" s="48">
        <f t="shared" si="50"/>
        <v>11</v>
      </c>
      <c r="I84" s="77" t="str">
        <f t="shared" si="51"/>
        <v>Привязь страховочная СП IIа 21 с УП21</v>
      </c>
      <c r="J84" s="49"/>
      <c r="K84" s="50" t="str">
        <f t="shared" si="52"/>
        <v>шт</v>
      </c>
      <c r="L84" s="51">
        <f t="shared" si="46"/>
        <v>1985.85</v>
      </c>
      <c r="M84" s="45"/>
      <c r="N84" s="50">
        <f t="shared" si="53"/>
        <v>11</v>
      </c>
      <c r="O84" s="52">
        <f t="shared" si="44"/>
        <v>0</v>
      </c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25.5" x14ac:dyDescent="0.25">
      <c r="A85" s="23">
        <v>12</v>
      </c>
      <c r="B85" s="72" t="s">
        <v>65</v>
      </c>
      <c r="C85" s="45" t="s">
        <v>21</v>
      </c>
      <c r="D85" s="45">
        <v>1578.25</v>
      </c>
      <c r="E85" s="58">
        <v>5</v>
      </c>
      <c r="F85" s="46">
        <f t="shared" si="45"/>
        <v>7891.25</v>
      </c>
      <c r="G85" s="1"/>
      <c r="H85" s="48">
        <f t="shared" si="50"/>
        <v>12</v>
      </c>
      <c r="I85" s="77" t="str">
        <f t="shared" si="51"/>
        <v>Привязь удерживающая (страховочная) LAS 212</v>
      </c>
      <c r="J85" s="49"/>
      <c r="K85" s="50" t="str">
        <f t="shared" si="52"/>
        <v>шт</v>
      </c>
      <c r="L85" s="51">
        <f t="shared" si="46"/>
        <v>1578.25</v>
      </c>
      <c r="M85" s="45"/>
      <c r="N85" s="50">
        <f t="shared" si="53"/>
        <v>5</v>
      </c>
      <c r="O85" s="52">
        <f t="shared" si="44"/>
        <v>0</v>
      </c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63.75" customHeight="1" x14ac:dyDescent="0.25">
      <c r="A86" s="23">
        <v>13</v>
      </c>
      <c r="B86" s="72" t="s">
        <v>77</v>
      </c>
      <c r="C86" s="45" t="s">
        <v>21</v>
      </c>
      <c r="D86" s="45">
        <v>33898.31</v>
      </c>
      <c r="E86" s="58">
        <v>2</v>
      </c>
      <c r="F86" s="46">
        <f t="shared" si="45"/>
        <v>67796.62</v>
      </c>
      <c r="G86" s="1"/>
      <c r="H86" s="48">
        <f t="shared" si="50"/>
        <v>13</v>
      </c>
      <c r="I86" s="77" t="str">
        <f t="shared" si="51"/>
        <v>Система подъема по металлическим опорам (штанга, крюк, вертикальная анкерная линия)</v>
      </c>
      <c r="J86" s="49"/>
      <c r="K86" s="50" t="str">
        <f t="shared" si="52"/>
        <v>шт</v>
      </c>
      <c r="L86" s="51">
        <f t="shared" si="46"/>
        <v>33898.31</v>
      </c>
      <c r="M86" s="45"/>
      <c r="N86" s="50">
        <f t="shared" si="53"/>
        <v>2</v>
      </c>
      <c r="O86" s="52">
        <f t="shared" si="44"/>
        <v>0</v>
      </c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25.5" x14ac:dyDescent="0.25">
      <c r="A87" s="28">
        <v>14</v>
      </c>
      <c r="B87" s="72" t="s">
        <v>84</v>
      </c>
      <c r="C87" s="45" t="s">
        <v>21</v>
      </c>
      <c r="D87" s="60">
        <v>2711.27</v>
      </c>
      <c r="E87" s="61">
        <v>4</v>
      </c>
      <c r="F87" s="46">
        <f t="shared" si="45"/>
        <v>10845.08</v>
      </c>
      <c r="G87" s="1"/>
      <c r="H87" s="48">
        <f t="shared" si="50"/>
        <v>14</v>
      </c>
      <c r="I87" s="78" t="s">
        <v>84</v>
      </c>
      <c r="J87" s="62"/>
      <c r="K87" s="50"/>
      <c r="L87" s="51">
        <f t="shared" si="46"/>
        <v>2711.27</v>
      </c>
      <c r="M87" s="60"/>
      <c r="N87" s="50">
        <v>4</v>
      </c>
      <c r="O87" s="52">
        <f t="shared" si="44"/>
        <v>0</v>
      </c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25.5" x14ac:dyDescent="0.25">
      <c r="A88" s="23">
        <v>15</v>
      </c>
      <c r="B88" s="72" t="s">
        <v>63</v>
      </c>
      <c r="C88" s="45" t="s">
        <v>21</v>
      </c>
      <c r="D88" s="45">
        <v>2794.31</v>
      </c>
      <c r="E88" s="58">
        <v>26</v>
      </c>
      <c r="F88" s="46">
        <f t="shared" si="45"/>
        <v>72652.06</v>
      </c>
      <c r="G88" s="1"/>
      <c r="H88" s="48">
        <f t="shared" si="50"/>
        <v>15</v>
      </c>
      <c r="I88" s="77" t="str">
        <f t="shared" ref="I88" si="54">B88</f>
        <v>Строп с защитным чехлом Комплект "Энерго 70"</v>
      </c>
      <c r="J88" s="49"/>
      <c r="K88" s="50" t="str">
        <f t="shared" ref="K88" si="55">C88</f>
        <v>шт</v>
      </c>
      <c r="L88" s="51">
        <f t="shared" si="46"/>
        <v>2794.31</v>
      </c>
      <c r="M88" s="45"/>
      <c r="N88" s="50">
        <f t="shared" ref="N88" si="56">E88</f>
        <v>26</v>
      </c>
      <c r="O88" s="52">
        <f t="shared" si="44"/>
        <v>0</v>
      </c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25.5" x14ac:dyDescent="0.25">
      <c r="A89" s="28">
        <v>16</v>
      </c>
      <c r="B89" s="72" t="s">
        <v>63</v>
      </c>
      <c r="C89" s="45" t="s">
        <v>21</v>
      </c>
      <c r="D89" s="60">
        <v>3493.37</v>
      </c>
      <c r="E89" s="61">
        <v>8</v>
      </c>
      <c r="F89" s="46">
        <f t="shared" si="45"/>
        <v>27946.959999999999</v>
      </c>
      <c r="G89" s="1"/>
      <c r="H89" s="48">
        <v>5</v>
      </c>
      <c r="I89" s="78" t="s">
        <v>63</v>
      </c>
      <c r="J89" s="62"/>
      <c r="K89" s="50" t="s">
        <v>12</v>
      </c>
      <c r="L89" s="51">
        <f t="shared" si="46"/>
        <v>3493.37</v>
      </c>
      <c r="M89" s="60"/>
      <c r="N89" s="50">
        <v>4</v>
      </c>
      <c r="O89" s="52">
        <f t="shared" si="44"/>
        <v>0</v>
      </c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25.5" x14ac:dyDescent="0.25">
      <c r="A90" s="23">
        <v>17</v>
      </c>
      <c r="B90" s="72" t="s">
        <v>78</v>
      </c>
      <c r="C90" s="45" t="s">
        <v>21</v>
      </c>
      <c r="D90" s="45">
        <v>6845.28</v>
      </c>
      <c r="E90" s="58">
        <v>4</v>
      </c>
      <c r="F90" s="46">
        <f t="shared" si="45"/>
        <v>27381.119999999999</v>
      </c>
      <c r="G90" s="1"/>
      <c r="H90" s="48">
        <f>A90</f>
        <v>17</v>
      </c>
      <c r="I90" s="77" t="str">
        <f>B90</f>
        <v>Устройство втягивающее СЗВТ - 103</v>
      </c>
      <c r="J90" s="49"/>
      <c r="K90" s="50" t="str">
        <f>C90</f>
        <v>шт</v>
      </c>
      <c r="L90" s="51">
        <f t="shared" si="46"/>
        <v>6845.28</v>
      </c>
      <c r="M90" s="45"/>
      <c r="N90" s="50">
        <f>E90</f>
        <v>4</v>
      </c>
      <c r="O90" s="52">
        <f t="shared" si="44"/>
        <v>0</v>
      </c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25.5" x14ac:dyDescent="0.25">
      <c r="A91" s="23">
        <v>18</v>
      </c>
      <c r="B91" s="72" t="s">
        <v>50</v>
      </c>
      <c r="C91" s="45" t="s">
        <v>21</v>
      </c>
      <c r="D91" s="45">
        <v>316.47000000000003</v>
      </c>
      <c r="E91" s="58">
        <v>26</v>
      </c>
      <c r="F91" s="46">
        <f t="shared" si="45"/>
        <v>8228.2200000000012</v>
      </c>
      <c r="G91" s="1"/>
      <c r="H91" s="48">
        <f t="shared" ref="H91:H92" si="57">A91</f>
        <v>18</v>
      </c>
      <c r="I91" s="77" t="str">
        <f t="shared" ref="I91:I92" si="58">B91</f>
        <v>Чехол защитный Ч3-60 см. без карабина</v>
      </c>
      <c r="J91" s="49"/>
      <c r="K91" s="50" t="str">
        <f t="shared" ref="K91:K92" si="59">C91</f>
        <v>шт</v>
      </c>
      <c r="L91" s="51">
        <f t="shared" si="46"/>
        <v>316.47000000000003</v>
      </c>
      <c r="M91" s="45"/>
      <c r="N91" s="50">
        <f t="shared" ref="N91:N92" si="60">E91</f>
        <v>26</v>
      </c>
      <c r="O91" s="52">
        <f t="shared" si="44"/>
        <v>0</v>
      </c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49.5" customHeight="1" x14ac:dyDescent="0.25">
      <c r="A92" s="23">
        <v>19</v>
      </c>
      <c r="B92" s="72" t="s">
        <v>79</v>
      </c>
      <c r="C92" s="45" t="s">
        <v>21</v>
      </c>
      <c r="D92" s="45">
        <v>32194.92</v>
      </c>
      <c r="E92" s="58">
        <v>1</v>
      </c>
      <c r="F92" s="46">
        <f t="shared" si="45"/>
        <v>32194.92</v>
      </c>
      <c r="G92" s="1"/>
      <c r="H92" s="48">
        <f t="shared" si="57"/>
        <v>19</v>
      </c>
      <c r="I92" s="77" t="str">
        <f t="shared" si="58"/>
        <v>Штанга инсталляционная для устройства анкерной линии на опоре с комплектом насадок</v>
      </c>
      <c r="J92" s="49"/>
      <c r="K92" s="50" t="str">
        <f t="shared" si="59"/>
        <v>шт</v>
      </c>
      <c r="L92" s="51">
        <f t="shared" si="46"/>
        <v>32194.92</v>
      </c>
      <c r="M92" s="45"/>
      <c r="N92" s="50">
        <f t="shared" si="60"/>
        <v>1</v>
      </c>
      <c r="O92" s="52">
        <f t="shared" si="44"/>
        <v>0</v>
      </c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s="22" customFormat="1" ht="31.5" customHeight="1" x14ac:dyDescent="0.25">
      <c r="A93" s="90" t="s">
        <v>19</v>
      </c>
      <c r="B93" s="89"/>
      <c r="C93" s="24"/>
      <c r="D93" s="33"/>
      <c r="E93" s="33"/>
      <c r="F93" s="29">
        <f>SUM(F74:F92)</f>
        <v>481083.60000000003</v>
      </c>
      <c r="G93" s="29"/>
      <c r="H93" s="34"/>
      <c r="I93" s="33"/>
      <c r="J93" s="33"/>
      <c r="K93" s="26"/>
      <c r="L93" s="31"/>
      <c r="M93" s="31"/>
      <c r="N93" s="32"/>
      <c r="O93" s="31"/>
      <c r="P93" s="31"/>
    </row>
    <row r="94" spans="1:25" s="22" customFormat="1" ht="15.75" customHeight="1" x14ac:dyDescent="0.25">
      <c r="A94" s="80" t="s">
        <v>96</v>
      </c>
      <c r="B94" s="80"/>
      <c r="C94" s="80"/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1"/>
    </row>
    <row r="95" spans="1:25" ht="25.5" x14ac:dyDescent="0.25">
      <c r="A95" s="44">
        <v>1</v>
      </c>
      <c r="B95" s="72" t="s">
        <v>85</v>
      </c>
      <c r="C95" s="66" t="s">
        <v>21</v>
      </c>
      <c r="D95" s="45">
        <v>262.96600000000001</v>
      </c>
      <c r="E95" s="58">
        <v>35</v>
      </c>
      <c r="F95" s="46">
        <f>D95*E95</f>
        <v>9203.81</v>
      </c>
      <c r="G95" s="47"/>
      <c r="H95" s="48">
        <f t="shared" si="50"/>
        <v>1</v>
      </c>
      <c r="I95" s="77" t="str">
        <f t="shared" si="51"/>
        <v>Карбин стальной с муфтой "Стальной овал"</v>
      </c>
      <c r="J95" s="49"/>
      <c r="K95" s="50" t="str">
        <f t="shared" si="52"/>
        <v>шт</v>
      </c>
      <c r="L95" s="51">
        <f>D95</f>
        <v>262.96600000000001</v>
      </c>
      <c r="M95" s="45"/>
      <c r="N95" s="50">
        <f t="shared" si="53"/>
        <v>35</v>
      </c>
      <c r="O95" s="52">
        <f t="shared" ref="O95:O100" si="61">M95*N95</f>
        <v>0</v>
      </c>
      <c r="P95" s="47"/>
      <c r="Q95" s="1"/>
      <c r="R95" s="1"/>
      <c r="S95" s="1"/>
      <c r="T95" s="1"/>
      <c r="U95" s="1"/>
      <c r="V95" s="1"/>
      <c r="W95" s="1"/>
      <c r="X95" s="1"/>
      <c r="Y95" s="1"/>
    </row>
    <row r="96" spans="1:25" x14ac:dyDescent="0.25">
      <c r="A96" s="44">
        <v>2</v>
      </c>
      <c r="B96" s="72" t="s">
        <v>82</v>
      </c>
      <c r="C96" s="66" t="s">
        <v>21</v>
      </c>
      <c r="D96" s="45">
        <v>217.62700000000001</v>
      </c>
      <c r="E96" s="58">
        <v>30</v>
      </c>
      <c r="F96" s="46">
        <f t="shared" ref="F96:F100" si="62">D96*E96</f>
        <v>6528.81</v>
      </c>
      <c r="G96" s="47"/>
      <c r="H96" s="48">
        <f t="shared" si="50"/>
        <v>2</v>
      </c>
      <c r="I96" s="77" t="str">
        <f t="shared" si="51"/>
        <v>Петля крепежная Люкс</v>
      </c>
      <c r="J96" s="49"/>
      <c r="K96" s="50" t="str">
        <f t="shared" si="52"/>
        <v>шт</v>
      </c>
      <c r="L96" s="51">
        <f t="shared" ref="L96:L100" si="63">D96</f>
        <v>217.62700000000001</v>
      </c>
      <c r="M96" s="45"/>
      <c r="N96" s="50">
        <f t="shared" si="53"/>
        <v>30</v>
      </c>
      <c r="O96" s="52">
        <f t="shared" si="61"/>
        <v>0</v>
      </c>
      <c r="P96" s="47"/>
      <c r="Q96" s="1"/>
      <c r="R96" s="1"/>
      <c r="S96" s="1"/>
      <c r="T96" s="1"/>
      <c r="U96" s="1"/>
      <c r="V96" s="1"/>
      <c r="W96" s="1"/>
      <c r="X96" s="1"/>
      <c r="Y96" s="1"/>
    </row>
    <row r="97" spans="1:25" ht="25.5" x14ac:dyDescent="0.25">
      <c r="A97" s="59">
        <v>3</v>
      </c>
      <c r="B97" s="72" t="s">
        <v>86</v>
      </c>
      <c r="C97" s="66" t="s">
        <v>21</v>
      </c>
      <c r="D97" s="60">
        <v>1985.8475555555556</v>
      </c>
      <c r="E97" s="61">
        <v>45</v>
      </c>
      <c r="F97" s="46">
        <f t="shared" si="62"/>
        <v>89363.14</v>
      </c>
      <c r="G97" s="47"/>
      <c r="H97" s="48">
        <f t="shared" si="50"/>
        <v>3</v>
      </c>
      <c r="I97" s="78" t="s">
        <v>86</v>
      </c>
      <c r="J97" s="62"/>
      <c r="K97" s="50" t="s">
        <v>21</v>
      </c>
      <c r="L97" s="51">
        <f t="shared" si="63"/>
        <v>1985.8475555555556</v>
      </c>
      <c r="M97" s="60"/>
      <c r="N97" s="50">
        <v>45</v>
      </c>
      <c r="O97" s="52">
        <f t="shared" si="61"/>
        <v>0</v>
      </c>
      <c r="P97" s="47"/>
      <c r="Q97" s="1"/>
      <c r="R97" s="1"/>
      <c r="S97" s="1"/>
      <c r="T97" s="1"/>
      <c r="U97" s="1"/>
      <c r="V97" s="1"/>
      <c r="W97" s="1"/>
      <c r="X97" s="1"/>
      <c r="Y97" s="1"/>
    </row>
    <row r="98" spans="1:25" ht="45" customHeight="1" x14ac:dyDescent="0.25">
      <c r="A98" s="44">
        <v>4</v>
      </c>
      <c r="B98" s="72" t="s">
        <v>87</v>
      </c>
      <c r="C98" s="66" t="s">
        <v>21</v>
      </c>
      <c r="D98" s="45">
        <v>1948.6694285714284</v>
      </c>
      <c r="E98" s="58">
        <v>35</v>
      </c>
      <c r="F98" s="46">
        <f t="shared" si="62"/>
        <v>68203.429999999993</v>
      </c>
      <c r="G98" s="47"/>
      <c r="H98" s="48">
        <f t="shared" si="50"/>
        <v>4</v>
      </c>
      <c r="I98" s="77" t="str">
        <f t="shared" ref="I98:I99" si="64">B98</f>
        <v>Строп из каната, регулируемый, с МРД В33520 с ЧЗ-1 «ПроВиТекс»</v>
      </c>
      <c r="J98" s="49"/>
      <c r="K98" s="50" t="str">
        <f t="shared" ref="K98:K99" si="65">C98</f>
        <v>шт</v>
      </c>
      <c r="L98" s="51">
        <f t="shared" si="63"/>
        <v>1948.6694285714284</v>
      </c>
      <c r="M98" s="45"/>
      <c r="N98" s="50">
        <f t="shared" ref="N98:N99" si="66">E98</f>
        <v>35</v>
      </c>
      <c r="O98" s="52">
        <f t="shared" si="61"/>
        <v>0</v>
      </c>
      <c r="P98" s="47"/>
      <c r="Q98" s="1"/>
      <c r="R98" s="1"/>
      <c r="S98" s="1"/>
      <c r="T98" s="1"/>
      <c r="U98" s="1"/>
      <c r="V98" s="1"/>
      <c r="W98" s="1"/>
      <c r="X98" s="1"/>
      <c r="Y98" s="1"/>
    </row>
    <row r="99" spans="1:25" ht="25.5" x14ac:dyDescent="0.25">
      <c r="A99" s="44">
        <v>5</v>
      </c>
      <c r="B99" s="72" t="s">
        <v>88</v>
      </c>
      <c r="C99" s="66" t="s">
        <v>21</v>
      </c>
      <c r="D99" s="45">
        <v>1948.7008571428571</v>
      </c>
      <c r="E99" s="58">
        <v>35</v>
      </c>
      <c r="F99" s="46">
        <f t="shared" si="62"/>
        <v>68204.53</v>
      </c>
      <c r="G99" s="47"/>
      <c r="H99" s="48">
        <f t="shared" si="50"/>
        <v>5</v>
      </c>
      <c r="I99" s="77" t="str">
        <f t="shared" si="64"/>
        <v xml:space="preserve">Строп ленточный,2-х ветьевой, Л22721 </v>
      </c>
      <c r="J99" s="49"/>
      <c r="K99" s="50" t="str">
        <f t="shared" si="65"/>
        <v>шт</v>
      </c>
      <c r="L99" s="51">
        <f t="shared" si="63"/>
        <v>1948.7008571428571</v>
      </c>
      <c r="M99" s="45"/>
      <c r="N99" s="50">
        <f t="shared" si="66"/>
        <v>35</v>
      </c>
      <c r="O99" s="52">
        <f t="shared" si="61"/>
        <v>0</v>
      </c>
      <c r="P99" s="47"/>
      <c r="Q99" s="1"/>
      <c r="R99" s="1"/>
      <c r="S99" s="1"/>
      <c r="T99" s="1"/>
      <c r="U99" s="1"/>
      <c r="V99" s="1"/>
      <c r="W99" s="1"/>
      <c r="X99" s="1"/>
      <c r="Y99" s="1"/>
    </row>
    <row r="100" spans="1:25" ht="30" customHeight="1" x14ac:dyDescent="0.25">
      <c r="A100" s="59">
        <v>6</v>
      </c>
      <c r="B100" s="72" t="s">
        <v>50</v>
      </c>
      <c r="C100" s="66" t="s">
        <v>21</v>
      </c>
      <c r="D100" s="60">
        <v>316.46600000000001</v>
      </c>
      <c r="E100" s="61">
        <v>45</v>
      </c>
      <c r="F100" s="46">
        <f t="shared" si="62"/>
        <v>14240.970000000001</v>
      </c>
      <c r="G100" s="47"/>
      <c r="H100" s="48">
        <f t="shared" si="50"/>
        <v>6</v>
      </c>
      <c r="I100" s="78" t="s">
        <v>50</v>
      </c>
      <c r="J100" s="62"/>
      <c r="K100" s="50" t="s">
        <v>21</v>
      </c>
      <c r="L100" s="51">
        <f t="shared" si="63"/>
        <v>316.46600000000001</v>
      </c>
      <c r="M100" s="60"/>
      <c r="N100" s="50">
        <v>45</v>
      </c>
      <c r="O100" s="52">
        <f t="shared" si="61"/>
        <v>0</v>
      </c>
      <c r="P100" s="47"/>
      <c r="Q100" s="1"/>
      <c r="R100" s="1"/>
      <c r="S100" s="1"/>
      <c r="T100" s="1"/>
      <c r="U100" s="1"/>
      <c r="V100" s="1"/>
      <c r="W100" s="1"/>
      <c r="X100" s="1"/>
      <c r="Y100" s="1"/>
    </row>
    <row r="101" spans="1:25" s="22" customFormat="1" ht="17.25" customHeight="1" x14ac:dyDescent="0.25">
      <c r="A101" s="86" t="s">
        <v>22</v>
      </c>
      <c r="B101" s="87"/>
      <c r="C101" s="24"/>
      <c r="D101" s="33"/>
      <c r="E101" s="33"/>
      <c r="F101" s="29">
        <f>SUM(F95:F100)</f>
        <v>255744.69</v>
      </c>
      <c r="G101" s="29"/>
      <c r="H101" s="33"/>
      <c r="I101" s="33"/>
      <c r="J101" s="33"/>
      <c r="K101" s="26"/>
      <c r="L101" s="31"/>
      <c r="M101" s="31"/>
      <c r="N101" s="32"/>
      <c r="O101" s="31"/>
      <c r="P101" s="31"/>
    </row>
    <row r="102" spans="1:25" s="22" customFormat="1" ht="15.75" customHeight="1" x14ac:dyDescent="0.25">
      <c r="A102" s="84" t="s">
        <v>97</v>
      </c>
      <c r="B102" s="84"/>
      <c r="C102" s="84"/>
      <c r="D102" s="84"/>
      <c r="E102" s="84"/>
      <c r="F102" s="84"/>
      <c r="G102" s="84"/>
      <c r="H102" s="84"/>
      <c r="I102" s="84"/>
      <c r="J102" s="84"/>
      <c r="K102" s="84"/>
      <c r="L102" s="84"/>
      <c r="M102" s="84"/>
      <c r="N102" s="84"/>
      <c r="O102" s="84"/>
      <c r="P102" s="85"/>
    </row>
    <row r="103" spans="1:25" ht="25.5" x14ac:dyDescent="0.25">
      <c r="A103" s="59">
        <v>1</v>
      </c>
      <c r="B103" s="75" t="s">
        <v>76</v>
      </c>
      <c r="C103" s="45" t="s">
        <v>21</v>
      </c>
      <c r="D103" s="60">
        <v>1985.85</v>
      </c>
      <c r="E103" s="61">
        <v>14</v>
      </c>
      <c r="F103" s="46">
        <f>D103*E103</f>
        <v>27801.899999999998</v>
      </c>
      <c r="G103" s="1"/>
      <c r="H103" s="48">
        <v>1</v>
      </c>
      <c r="I103" s="79" t="s">
        <v>76</v>
      </c>
      <c r="J103" s="62"/>
      <c r="K103" s="50" t="s">
        <v>12</v>
      </c>
      <c r="L103" s="51">
        <f>D103</f>
        <v>1985.85</v>
      </c>
      <c r="M103" s="60"/>
      <c r="N103" s="50">
        <v>14</v>
      </c>
      <c r="O103" s="52">
        <f>M103*N103</f>
        <v>0</v>
      </c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x14ac:dyDescent="0.25">
      <c r="A104" s="59">
        <v>2</v>
      </c>
      <c r="B104" s="75" t="s">
        <v>89</v>
      </c>
      <c r="C104" s="45" t="s">
        <v>21</v>
      </c>
      <c r="D104" s="60">
        <v>203.3</v>
      </c>
      <c r="E104" s="61">
        <v>3</v>
      </c>
      <c r="F104" s="46">
        <f t="shared" ref="F104:F108" si="67">D104*E104</f>
        <v>609.90000000000009</v>
      </c>
      <c r="G104" s="1"/>
      <c r="H104" s="48">
        <v>1</v>
      </c>
      <c r="I104" s="79" t="s">
        <v>89</v>
      </c>
      <c r="J104" s="62"/>
      <c r="K104" s="50" t="s">
        <v>12</v>
      </c>
      <c r="L104" s="51">
        <f t="shared" ref="L104:L108" si="68">D104</f>
        <v>203.3</v>
      </c>
      <c r="M104" s="60"/>
      <c r="N104" s="50">
        <v>3</v>
      </c>
      <c r="O104" s="52">
        <f t="shared" ref="O104:O108" si="69">M104*N104</f>
        <v>0</v>
      </c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25.5" x14ac:dyDescent="0.25">
      <c r="A105" s="59">
        <v>3</v>
      </c>
      <c r="B105" s="75" t="s">
        <v>90</v>
      </c>
      <c r="C105" s="45" t="s">
        <v>21</v>
      </c>
      <c r="D105" s="60">
        <v>9293.58</v>
      </c>
      <c r="E105" s="61">
        <v>1</v>
      </c>
      <c r="F105" s="46">
        <f t="shared" si="67"/>
        <v>9293.58</v>
      </c>
      <c r="G105" s="1"/>
      <c r="H105" s="48">
        <v>1</v>
      </c>
      <c r="I105" s="79" t="s">
        <v>90</v>
      </c>
      <c r="J105" s="62"/>
      <c r="K105" s="50" t="s">
        <v>12</v>
      </c>
      <c r="L105" s="51">
        <f t="shared" si="68"/>
        <v>9293.58</v>
      </c>
      <c r="M105" s="60"/>
      <c r="N105" s="50">
        <v>1</v>
      </c>
      <c r="O105" s="52">
        <f t="shared" si="69"/>
        <v>0</v>
      </c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x14ac:dyDescent="0.25">
      <c r="A106" s="59">
        <v>4</v>
      </c>
      <c r="B106" s="75" t="s">
        <v>46</v>
      </c>
      <c r="C106" s="45" t="s">
        <v>21</v>
      </c>
      <c r="D106" s="60">
        <v>1813.56</v>
      </c>
      <c r="E106" s="61">
        <v>4</v>
      </c>
      <c r="F106" s="46">
        <f t="shared" si="67"/>
        <v>7254.24</v>
      </c>
      <c r="G106" s="1"/>
      <c r="H106" s="48">
        <v>1</v>
      </c>
      <c r="I106" s="79" t="s">
        <v>46</v>
      </c>
      <c r="J106" s="62"/>
      <c r="K106" s="50" t="s">
        <v>12</v>
      </c>
      <c r="L106" s="51">
        <f t="shared" si="68"/>
        <v>1813.56</v>
      </c>
      <c r="M106" s="60"/>
      <c r="N106" s="50">
        <v>4</v>
      </c>
      <c r="O106" s="52">
        <f t="shared" si="69"/>
        <v>0</v>
      </c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25.5" x14ac:dyDescent="0.25">
      <c r="A107" s="44">
        <v>5</v>
      </c>
      <c r="B107" s="72" t="s">
        <v>84</v>
      </c>
      <c r="C107" s="45" t="s">
        <v>21</v>
      </c>
      <c r="D107" s="45">
        <v>2711.27</v>
      </c>
      <c r="E107" s="58">
        <v>1</v>
      </c>
      <c r="F107" s="46">
        <f t="shared" si="67"/>
        <v>2711.27</v>
      </c>
      <c r="G107" s="1"/>
      <c r="H107" s="48">
        <f>A107</f>
        <v>5</v>
      </c>
      <c r="I107" s="73" t="s">
        <v>84</v>
      </c>
      <c r="J107" s="49"/>
      <c r="K107" s="50" t="str">
        <f>C107</f>
        <v>шт</v>
      </c>
      <c r="L107" s="51">
        <f t="shared" si="68"/>
        <v>2711.27</v>
      </c>
      <c r="M107" s="45"/>
      <c r="N107" s="50">
        <v>1</v>
      </c>
      <c r="O107" s="52">
        <f t="shared" si="69"/>
        <v>0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38.25" x14ac:dyDescent="0.25">
      <c r="A108" s="44">
        <v>6</v>
      </c>
      <c r="B108" s="75" t="s">
        <v>91</v>
      </c>
      <c r="C108" s="45" t="s">
        <v>21</v>
      </c>
      <c r="D108" s="45">
        <v>2311.38</v>
      </c>
      <c r="E108" s="58">
        <v>1</v>
      </c>
      <c r="F108" s="46">
        <f t="shared" si="67"/>
        <v>2311.38</v>
      </c>
      <c r="G108" s="1"/>
      <c r="H108" s="48">
        <f t="shared" ref="H108" si="70">A108</f>
        <v>6</v>
      </c>
      <c r="I108" s="73" t="s">
        <v>91</v>
      </c>
      <c r="J108" s="49"/>
      <c r="K108" s="50" t="str">
        <f t="shared" ref="K108" si="71">C108</f>
        <v>шт</v>
      </c>
      <c r="L108" s="51">
        <f t="shared" si="68"/>
        <v>2311.38</v>
      </c>
      <c r="M108" s="45"/>
      <c r="N108" s="50">
        <v>1</v>
      </c>
      <c r="O108" s="52">
        <f t="shared" si="69"/>
        <v>0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5.75" customHeight="1" thickBot="1" x14ac:dyDescent="0.3">
      <c r="A109" s="86" t="s">
        <v>25</v>
      </c>
      <c r="B109" s="87"/>
      <c r="C109" s="45"/>
      <c r="D109" s="64"/>
      <c r="E109" s="65"/>
      <c r="F109" s="67">
        <f>SUM(F103:F108)</f>
        <v>49982.26999999999</v>
      </c>
      <c r="G109" s="1"/>
      <c r="H109" s="30"/>
      <c r="I109" s="14"/>
      <c r="J109" s="10"/>
      <c r="K109" s="15"/>
      <c r="L109" s="19"/>
      <c r="M109" s="9"/>
      <c r="N109" s="15"/>
      <c r="O109" s="16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21" customHeight="1" thickBot="1" x14ac:dyDescent="0.3">
      <c r="A110" s="94" t="s">
        <v>6</v>
      </c>
      <c r="B110" s="95"/>
      <c r="C110" s="95"/>
      <c r="D110" s="95"/>
      <c r="E110" s="96"/>
      <c r="F110" s="11">
        <f>F109+F101+F93+F72+F54+F33</f>
        <v>1914885.47</v>
      </c>
      <c r="G110" s="1"/>
      <c r="H110" s="94" t="s">
        <v>6</v>
      </c>
      <c r="I110" s="95"/>
      <c r="J110" s="95"/>
      <c r="K110" s="95"/>
      <c r="L110" s="95"/>
      <c r="M110" s="95"/>
      <c r="N110" s="96"/>
      <c r="O110" s="11">
        <f>SUM(O10:O109)</f>
        <v>0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5" customHeight="1" x14ac:dyDescent="0.25">
      <c r="A111" s="108" t="s">
        <v>16</v>
      </c>
      <c r="B111" s="109"/>
      <c r="C111" s="109"/>
      <c r="D111" s="109"/>
      <c r="E111" s="20">
        <v>0.2</v>
      </c>
      <c r="F111" s="12">
        <f>F110*E111</f>
        <v>382977.09400000004</v>
      </c>
      <c r="G111" s="1"/>
      <c r="H111" s="108" t="s">
        <v>16</v>
      </c>
      <c r="I111" s="109"/>
      <c r="J111" s="109"/>
      <c r="K111" s="109"/>
      <c r="L111" s="109"/>
      <c r="M111" s="109"/>
      <c r="N111" s="20">
        <v>0.2</v>
      </c>
      <c r="O111" s="12">
        <f>O110*N111</f>
        <v>0</v>
      </c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5.75" customHeight="1" thickBot="1" x14ac:dyDescent="0.3">
      <c r="A112" s="100" t="s">
        <v>7</v>
      </c>
      <c r="B112" s="101"/>
      <c r="C112" s="101"/>
      <c r="D112" s="101"/>
      <c r="E112" s="102"/>
      <c r="F112" s="13">
        <f>F110+F111</f>
        <v>2297862.5640000002</v>
      </c>
      <c r="G112" s="1"/>
      <c r="H112" s="100" t="s">
        <v>7</v>
      </c>
      <c r="I112" s="101"/>
      <c r="J112" s="101"/>
      <c r="K112" s="101"/>
      <c r="L112" s="101"/>
      <c r="M112" s="101"/>
      <c r="N112" s="102"/>
      <c r="O112" s="13">
        <f>O110+O111</f>
        <v>0</v>
      </c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33.75" customHeight="1" x14ac:dyDescent="0.25">
      <c r="A113" s="97"/>
      <c r="B113" s="97"/>
      <c r="C113" s="97"/>
      <c r="D113" s="97"/>
      <c r="E113" s="97"/>
      <c r="F113" s="97"/>
      <c r="G113" s="1"/>
      <c r="H113" s="1"/>
      <c r="I113" s="1"/>
      <c r="J113" s="1"/>
      <c r="K113" s="2"/>
      <c r="L113" s="2"/>
      <c r="M113" s="2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x14ac:dyDescent="0.25">
      <c r="Y114" s="1"/>
    </row>
  </sheetData>
  <mergeCells count="24">
    <mergeCell ref="H7:O7"/>
    <mergeCell ref="H110:N110"/>
    <mergeCell ref="A113:F113"/>
    <mergeCell ref="A1:O1"/>
    <mergeCell ref="A3:D3"/>
    <mergeCell ref="A110:E110"/>
    <mergeCell ref="A112:E112"/>
    <mergeCell ref="A4:F4"/>
    <mergeCell ref="A7:F7"/>
    <mergeCell ref="H112:N112"/>
    <mergeCell ref="A111:D111"/>
    <mergeCell ref="H111:M111"/>
    <mergeCell ref="A9:M9"/>
    <mergeCell ref="A34:P34"/>
    <mergeCell ref="A73:P73"/>
    <mergeCell ref="A33:B33"/>
    <mergeCell ref="A55:P55"/>
    <mergeCell ref="A54:B54"/>
    <mergeCell ref="A102:P102"/>
    <mergeCell ref="A101:B101"/>
    <mergeCell ref="A109:B109"/>
    <mergeCell ref="A72:B72"/>
    <mergeCell ref="A94:P94"/>
    <mergeCell ref="A93:B93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  <ignoredErrors>
    <ignoredError sqref="K10:K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2018-11-06T23:46:15Z</cp:lastPrinted>
  <dcterms:created xsi:type="dcterms:W3CDTF">2018-05-22T01:14:50Z</dcterms:created>
  <dcterms:modified xsi:type="dcterms:W3CDTF">2018-11-13T02:45:41Z</dcterms:modified>
</cp:coreProperties>
</file>