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650" yWindow="390" windowWidth="14310" windowHeight="1213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1" l="1"/>
  <c r="F122" i="1"/>
  <c r="F123" i="1"/>
  <c r="F115" i="1"/>
  <c r="F116" i="1"/>
  <c r="F117" i="1"/>
  <c r="F118" i="1"/>
  <c r="F119" i="1"/>
  <c r="F120" i="1"/>
  <c r="F114" i="1"/>
  <c r="F108" i="1"/>
  <c r="F109" i="1"/>
  <c r="F110" i="1"/>
  <c r="F111" i="1"/>
  <c r="F107" i="1"/>
  <c r="F93" i="1" l="1"/>
  <c r="F94" i="1"/>
  <c r="F95" i="1"/>
  <c r="F96" i="1"/>
  <c r="F97" i="1"/>
  <c r="F98" i="1"/>
  <c r="F99" i="1"/>
  <c r="F100" i="1"/>
  <c r="F101" i="1"/>
  <c r="F102" i="1"/>
  <c r="F103" i="1"/>
  <c r="F104" i="1"/>
  <c r="F92" i="1"/>
  <c r="F88" i="1"/>
  <c r="O89" i="1"/>
  <c r="K89" i="1"/>
  <c r="F89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68" i="1"/>
  <c r="F90" i="1" l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36" i="1"/>
  <c r="O64" i="1"/>
  <c r="K64" i="1"/>
  <c r="O63" i="1"/>
  <c r="K63" i="1"/>
  <c r="O62" i="1"/>
  <c r="K62" i="1"/>
  <c r="O61" i="1"/>
  <c r="K61" i="1"/>
  <c r="O60" i="1"/>
  <c r="K60" i="1"/>
  <c r="O59" i="1"/>
  <c r="K59" i="1"/>
  <c r="O58" i="1"/>
  <c r="K58" i="1"/>
  <c r="O57" i="1"/>
  <c r="K57" i="1"/>
  <c r="O56" i="1"/>
  <c r="K56" i="1"/>
  <c r="O55" i="1"/>
  <c r="K55" i="1"/>
  <c r="O54" i="1"/>
  <c r="K54" i="1"/>
  <c r="F65" i="1" l="1"/>
  <c r="I36" i="1"/>
  <c r="K36" i="1"/>
  <c r="O36" i="1"/>
  <c r="K37" i="1"/>
  <c r="O37" i="1"/>
  <c r="K38" i="1"/>
  <c r="O38" i="1"/>
  <c r="K39" i="1"/>
  <c r="O39" i="1"/>
  <c r="K40" i="1"/>
  <c r="O40" i="1"/>
  <c r="K41" i="1"/>
  <c r="O41" i="1"/>
  <c r="K42" i="1"/>
  <c r="O42" i="1"/>
  <c r="K43" i="1"/>
  <c r="O43" i="1"/>
  <c r="K44" i="1"/>
  <c r="O44" i="1"/>
  <c r="K45" i="1"/>
  <c r="O45" i="1"/>
  <c r="K46" i="1"/>
  <c r="O46" i="1"/>
  <c r="K47" i="1"/>
  <c r="O47" i="1"/>
  <c r="K48" i="1"/>
  <c r="O48" i="1"/>
  <c r="K49" i="1"/>
  <c r="O49" i="1"/>
  <c r="K50" i="1"/>
  <c r="O50" i="1"/>
  <c r="K51" i="1"/>
  <c r="O51" i="1"/>
  <c r="K52" i="1"/>
  <c r="O52" i="1"/>
  <c r="K53" i="1"/>
  <c r="O53" i="1"/>
  <c r="F23" i="1"/>
  <c r="K23" i="1"/>
  <c r="F15" i="1"/>
  <c r="K15" i="1"/>
  <c r="O15" i="1"/>
  <c r="F16" i="1"/>
  <c r="F11" i="1"/>
  <c r="F12" i="1"/>
  <c r="F13" i="1"/>
  <c r="F14" i="1"/>
  <c r="F17" i="1"/>
  <c r="F18" i="1"/>
  <c r="F19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10" i="1"/>
  <c r="F34" i="1" l="1"/>
  <c r="O123" i="1"/>
  <c r="O122" i="1"/>
  <c r="O121" i="1"/>
  <c r="O120" i="1"/>
  <c r="O119" i="1"/>
  <c r="O118" i="1"/>
  <c r="O117" i="1"/>
  <c r="O116" i="1"/>
  <c r="O115" i="1"/>
  <c r="O114" i="1"/>
  <c r="O111" i="1"/>
  <c r="O110" i="1"/>
  <c r="O109" i="1"/>
  <c r="O104" i="1"/>
  <c r="O103" i="1"/>
  <c r="O102" i="1"/>
  <c r="O101" i="1"/>
  <c r="O100" i="1"/>
  <c r="O99" i="1"/>
  <c r="O98" i="1"/>
  <c r="O97" i="1"/>
  <c r="O96" i="1"/>
  <c r="O95" i="1"/>
  <c r="O94" i="1"/>
  <c r="O9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10" i="1"/>
  <c r="O11" i="1"/>
  <c r="O12" i="1"/>
  <c r="O13" i="1"/>
  <c r="O14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K104" i="1" l="1"/>
  <c r="K103" i="1"/>
  <c r="K102" i="1"/>
  <c r="K101" i="1"/>
  <c r="K100" i="1"/>
  <c r="K99" i="1"/>
  <c r="K98" i="1"/>
  <c r="K97" i="1"/>
  <c r="K96" i="1"/>
  <c r="K95" i="1"/>
  <c r="K94" i="1"/>
  <c r="K93" i="1"/>
  <c r="F124" i="1" l="1"/>
  <c r="F125" i="1" s="1"/>
  <c r="K111" i="1"/>
  <c r="K110" i="1"/>
  <c r="K109" i="1"/>
  <c r="K88" i="1" l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33" i="1" l="1"/>
  <c r="K32" i="1"/>
  <c r="K31" i="1"/>
  <c r="K30" i="1"/>
  <c r="K29" i="1"/>
  <c r="K28" i="1"/>
  <c r="K27" i="1"/>
  <c r="K26" i="1"/>
  <c r="K25" i="1"/>
  <c r="K24" i="1"/>
  <c r="K22" i="1"/>
  <c r="K21" i="1"/>
  <c r="K20" i="1"/>
  <c r="K19" i="1"/>
  <c r="K18" i="1"/>
  <c r="K17" i="1"/>
  <c r="K16" i="1"/>
  <c r="K14" i="1"/>
  <c r="K13" i="1"/>
  <c r="K12" i="1"/>
  <c r="G132" i="1" l="1"/>
  <c r="O108" i="1" l="1"/>
  <c r="K108" i="1"/>
  <c r="O107" i="1"/>
  <c r="K107" i="1"/>
  <c r="O92" i="1"/>
  <c r="K92" i="1"/>
  <c r="O88" i="1"/>
  <c r="O87" i="1"/>
  <c r="O86" i="1"/>
  <c r="O85" i="1"/>
  <c r="O84" i="1"/>
  <c r="O83" i="1"/>
  <c r="O68" i="1"/>
  <c r="K68" i="1"/>
  <c r="F105" i="1" l="1"/>
  <c r="F112" i="1"/>
  <c r="H11" i="1"/>
  <c r="H10" i="1"/>
  <c r="K11" i="1"/>
  <c r="K10" i="1"/>
  <c r="O125" i="1" l="1"/>
  <c r="F126" i="1" l="1"/>
  <c r="F127" i="1" s="1"/>
  <c r="O126" i="1"/>
  <c r="O127" i="1" s="1"/>
</calcChain>
</file>

<file path=xl/sharedStrings.xml><?xml version="1.0" encoding="utf-8"?>
<sst xmlns="http://schemas.openxmlformats.org/spreadsheetml/2006/main" count="327" uniqueCount="75">
  <si>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</si>
  <si>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</si>
  <si>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</si>
  <si>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</si>
  <si>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</si>
  <si>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</si>
  <si>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</si>
  <si>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</si>
  <si>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</si>
  <si>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</si>
  <si>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</si>
  <si>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</si>
  <si>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</si>
  <si>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</si>
  <si>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</si>
  <si>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</si>
  <si>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Итого по филиалу "АЭС"  </t>
  </si>
  <si>
    <t xml:space="preserve">Итого по филиалу "ХЭС" СП "СЭС"  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</si>
  <si>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</si>
  <si>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</si>
  <si>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</si>
  <si>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</si>
  <si>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 xml:space="preserve">Итого по филиалу "ЮЯЭС"  </t>
  </si>
  <si>
    <t>Итого по филиалу "ПЭС"</t>
  </si>
  <si>
    <t>Беруши</t>
  </si>
  <si>
    <t>Лента для ограждения</t>
  </si>
  <si>
    <t>Маска сварщика НН-10</t>
  </si>
  <si>
    <t>Наушники противошумные СОМЗ-1М</t>
  </si>
  <si>
    <t>Очки "Кемилюкс" РС (SE-1128) закрытые с непрямой вентиляцией, с незапотевающим покрытием</t>
  </si>
  <si>
    <t xml:space="preserve">Очки для газорезчиков ЗНР1 </t>
  </si>
  <si>
    <t>Очки для газосварщика ЗП 18</t>
  </si>
  <si>
    <t>Очки защитные ЗП 1-У</t>
  </si>
  <si>
    <t>Очки защитные "Премиум"</t>
  </si>
  <si>
    <t>Очки защитные (с прозрачным стеклом) ЗП 1-80</t>
  </si>
  <si>
    <t>Очки защитные закрытые герметичные ЗНГ1  Panorama (PL)</t>
  </si>
  <si>
    <t>Очки защитные закрытые с прямой вентиляцией  3П2</t>
  </si>
  <si>
    <t>Очки защитные открытые   О15 Хаммер Актив супер 5-3,1РС Арт. 11529</t>
  </si>
  <si>
    <t>Очки защитные с прямой вентиляцией ЗП 2-80</t>
  </si>
  <si>
    <t>Респиратор У-2ГП АВ рост2</t>
  </si>
  <si>
    <t>Респиратор Алина-АВ ( с клапаном)</t>
  </si>
  <si>
    <t>Респиратор ЗМ 9320</t>
  </si>
  <si>
    <t>Респиратор Лепесток-200</t>
  </si>
  <si>
    <t>Респиратор Р-2</t>
  </si>
  <si>
    <t>Респиратор РПГ-67 марка А</t>
  </si>
  <si>
    <t>Респиратор РУ-60М марка А</t>
  </si>
  <si>
    <t>Увеличительные очки с подсветкой 8RK-MA003(N)</t>
  </si>
  <si>
    <t>Щиток защитный наголовный с экраном НБТ-1</t>
  </si>
  <si>
    <t>Щиток электросварщика НН-03</t>
  </si>
  <si>
    <t>1.1. Филиал АО "ДРСК"  "Амурские электрические сети"</t>
  </si>
  <si>
    <t>Маска сварщика,оборудованная линзой "Хамелеон" НТ-615</t>
  </si>
  <si>
    <t xml:space="preserve">Наушники противошумные СОМЗ-45 пилот </t>
  </si>
  <si>
    <t>Очки защитные ЗП 18</t>
  </si>
  <si>
    <t>Очки защитные O88 SURGUT super (5-2.5PC)</t>
  </si>
  <si>
    <t>Очки защитные закрытые с прямой вентиляцией 3П2</t>
  </si>
  <si>
    <t>Респиратор "Кама"</t>
  </si>
  <si>
    <t>Респиратор БРИЗ-3201 (РУ-60М)</t>
  </si>
  <si>
    <t>Респиратор для сварщика противоаэрозольный ЗМ 9925</t>
  </si>
  <si>
    <t xml:space="preserve">Стекло для маски сврщика ТС-3 </t>
  </si>
  <si>
    <t>Шлем защитный Waipoua</t>
  </si>
  <si>
    <t>Щиток защитный НС1</t>
  </si>
  <si>
    <t xml:space="preserve">Наушники Leightning LIHHV </t>
  </si>
  <si>
    <t>Очки защитные двойные ОД-Г-2</t>
  </si>
  <si>
    <t>Очки защитные открытые О15 Хаммер Актив супер 5-3,1РС Арт. 11529</t>
  </si>
  <si>
    <t>Самоспасатель СПИ-20</t>
  </si>
  <si>
    <t>Фильтр комбинированный Бриз-3001 А1Р1</t>
  </si>
  <si>
    <t xml:space="preserve">Щиток защитный наголовный с экраном </t>
  </si>
  <si>
    <t>Очки защитные закрытые герметичные  ЗНГ1  Panorama (PL)</t>
  </si>
  <si>
    <t>Средство индивидуальной защиты органов дыхания Сизод НБТ "ВИЗИОН" противоаэрозольное</t>
  </si>
  <si>
    <t xml:space="preserve">2.1. Филиал  АО "ДРСК" "Приморские электрические сети" </t>
  </si>
  <si>
    <t>3.1. Филиал АО "ДРСК" "Хабаровские электрические сети" СП "СЭС"</t>
  </si>
  <si>
    <t>4.1. Филиал АО "ДРСК" "Хабаровские электрические сети" СП "ЦЭС"</t>
  </si>
  <si>
    <t xml:space="preserve">5.1. филиал АО «ДРСК» «Электрические сети ЕАО»  </t>
  </si>
  <si>
    <t xml:space="preserve">6.1. филиал АО «ДРСК» «Южно-Якутские электрические сети»  </t>
  </si>
  <si>
    <t>Маска сварщика, оборудованная линзой "Хамелеон" НТ-615</t>
  </si>
  <si>
    <t>Приложение №7 – СИЗ Головы, глаз,слуха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</si>
</sst>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/>
      <diagonal/>
    </border>
    <border>
      <left style="thin">
        <color indexed="64"/>
      </left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8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49" fontId="2" fillId="6" borderId="17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0" fontId="12" fillId="7" borderId="0" xfId="0" applyFont="1" applyFill="1"/>
    <xf numFmtId="0" fontId="12" fillId="0" borderId="0" xfId="0" applyFont="1"/>
    <xf numFmtId="0" fontId="4" fillId="0" borderId="7" xfId="0" applyFont="1" applyBorder="1" applyAlignment="1">
      <alignment horizontal="center" vertical="top"/>
    </xf>
    <xf numFmtId="0" fontId="13" fillId="0" borderId="26" xfId="0" applyNumberFormat="1" applyFont="1" applyBorder="1" applyAlignment="1">
      <alignment horizontal="left" vertical="center" wrapText="1"/>
    </xf>
    <xf numFmtId="0" fontId="12" fillId="0" borderId="26" xfId="0" applyNumberFormat="1" applyFont="1" applyBorder="1" applyAlignment="1">
      <alignment vertical="center" wrapText="1"/>
    </xf>
    <xf numFmtId="0" fontId="14" fillId="0" borderId="26" xfId="0" applyNumberFormat="1" applyFont="1" applyBorder="1" applyAlignment="1">
      <alignment horizontal="right" vertical="center" wrapText="1"/>
    </xf>
    <xf numFmtId="0" fontId="13" fillId="0" borderId="29" xfId="0" applyNumberFormat="1" applyFont="1" applyBorder="1" applyAlignment="1">
      <alignment horizontal="left" vertical="center" wrapText="1"/>
    </xf>
    <xf numFmtId="4" fontId="13" fillId="0" borderId="26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4" fillId="0" borderId="26" xfId="0" applyNumberFormat="1" applyFont="1" applyFill="1" applyBorder="1" applyAlignment="1">
      <alignment horizontal="center" vertical="center" wrapText="1"/>
    </xf>
    <xf numFmtId="0" fontId="12" fillId="0" borderId="26" xfId="0" applyFont="1" applyFill="1" applyBorder="1"/>
    <xf numFmtId="0" fontId="13" fillId="0" borderId="26" xfId="0" applyNumberFormat="1" applyFont="1" applyBorder="1" applyAlignment="1">
      <alignment vertical="center" wrapText="1"/>
    </xf>
    <xf numFmtId="4" fontId="13" fillId="0" borderId="26" xfId="0" applyNumberFormat="1" applyFont="1" applyBorder="1" applyAlignment="1">
      <alignment vertical="center" wrapText="1"/>
    </xf>
    <xf numFmtId="0" fontId="16" fillId="0" borderId="29" xfId="0" applyNumberFormat="1" applyFont="1" applyBorder="1" applyAlignment="1">
      <alignment horizontal="left" vertical="top" wrapText="1"/>
    </xf>
    <xf numFmtId="0" fontId="16" fillId="0" borderId="26" xfId="0" applyNumberFormat="1" applyFont="1" applyBorder="1" applyAlignment="1">
      <alignment vertical="top" wrapText="1"/>
    </xf>
    <xf numFmtId="4" fontId="15" fillId="0" borderId="26" xfId="0" applyNumberFormat="1" applyFont="1" applyFill="1" applyBorder="1" applyAlignment="1">
      <alignment horizontal="center" vertical="top" wrapText="1"/>
    </xf>
    <xf numFmtId="0" fontId="16" fillId="0" borderId="26" xfId="0" applyNumberFormat="1" applyFont="1" applyBorder="1" applyAlignment="1">
      <alignment horizontal="right" vertical="top" wrapText="1"/>
    </xf>
    <xf numFmtId="2" fontId="16" fillId="0" borderId="26" xfId="0" applyNumberFormat="1" applyFont="1" applyFill="1" applyBorder="1" applyAlignment="1">
      <alignment horizontal="center" vertical="top" wrapText="1"/>
    </xf>
    <xf numFmtId="0" fontId="16" fillId="0" borderId="26" xfId="0" applyFont="1" applyFill="1" applyBorder="1" applyAlignment="1">
      <alignment vertical="top"/>
    </xf>
    <xf numFmtId="0" fontId="16" fillId="0" borderId="0" xfId="0" applyFont="1"/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7" fillId="0" borderId="0" xfId="0" applyFont="1" applyBorder="1" applyAlignment="1">
      <alignment horizontal="center" vertical="top" wrapText="1"/>
    </xf>
    <xf numFmtId="0" fontId="17" fillId="6" borderId="7" xfId="0" applyFont="1" applyFill="1" applyBorder="1" applyAlignment="1">
      <alignment horizontal="center" vertical="top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6" borderId="8" xfId="0" applyNumberFormat="1" applyFont="1" applyFill="1" applyBorder="1" applyAlignment="1">
      <alignment horizontal="center" vertical="top" wrapText="1"/>
    </xf>
    <xf numFmtId="4" fontId="17" fillId="6" borderId="8" xfId="0" applyNumberFormat="1" applyFont="1" applyFill="1" applyBorder="1" applyAlignment="1">
      <alignment horizontal="center" vertical="top" wrapText="1"/>
    </xf>
    <xf numFmtId="4" fontId="17" fillId="6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17" fillId="0" borderId="24" xfId="0" applyFont="1" applyBorder="1" applyAlignment="1">
      <alignment horizontal="center" vertical="top"/>
    </xf>
    <xf numFmtId="4" fontId="18" fillId="2" borderId="25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25" xfId="0" applyNumberFormat="1" applyFont="1" applyFill="1" applyBorder="1" applyAlignment="1" applyProtection="1">
      <alignment horizontal="left" vertical="top" wrapText="1"/>
      <protection locked="0"/>
    </xf>
    <xf numFmtId="4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5" fillId="0" borderId="9" xfId="0" applyNumberFormat="1" applyFont="1" applyFill="1" applyBorder="1" applyAlignment="1" applyProtection="1">
      <alignment horizontal="center" vertical="top" wrapText="1"/>
    </xf>
    <xf numFmtId="0" fontId="14" fillId="0" borderId="26" xfId="0" applyNumberFormat="1" applyFont="1" applyBorder="1" applyAlignment="1">
      <alignment horizontal="left" vertical="top" wrapText="1" indent="2"/>
    </xf>
    <xf numFmtId="0" fontId="14" fillId="0" borderId="26" xfId="0" applyNumberFormat="1" applyFont="1" applyBorder="1" applyAlignment="1">
      <alignment horizontal="left" vertical="top" wrapText="1"/>
    </xf>
    <xf numFmtId="1" fontId="14" fillId="0" borderId="26" xfId="0" applyNumberFormat="1" applyFont="1" applyBorder="1" applyAlignment="1">
      <alignment horizontal="right" vertical="top"/>
    </xf>
    <xf numFmtId="4" fontId="14" fillId="0" borderId="26" xfId="0" applyNumberFormat="1" applyFont="1" applyBorder="1" applyAlignment="1">
      <alignment horizontal="right" vertical="top"/>
    </xf>
    <xf numFmtId="49" fontId="21" fillId="6" borderId="16" xfId="0" applyNumberFormat="1" applyFont="1" applyFill="1" applyBorder="1" applyAlignment="1">
      <alignment horizontal="left" vertical="top" wrapText="1"/>
    </xf>
    <xf numFmtId="4" fontId="21" fillId="2" borderId="8" xfId="0" applyNumberFormat="1" applyFont="1" applyFill="1" applyBorder="1" applyAlignment="1" applyProtection="1">
      <alignment horizontal="center" vertical="top" wrapText="1"/>
      <protection locked="0"/>
    </xf>
    <xf numFmtId="4" fontId="21" fillId="2" borderId="25" xfId="0" applyNumberFormat="1" applyFont="1" applyFill="1" applyBorder="1" applyAlignment="1" applyProtection="1">
      <alignment horizontal="center" vertical="top" wrapText="1"/>
      <protection locked="0"/>
    </xf>
    <xf numFmtId="9" fontId="8" fillId="2" borderId="38" xfId="0" applyNumberFormat="1" applyFont="1" applyFill="1" applyBorder="1" applyAlignment="1" applyProtection="1">
      <alignment horizontal="center" vertical="top" wrapText="1"/>
    </xf>
    <xf numFmtId="4" fontId="2" fillId="4" borderId="39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2" fillId="0" borderId="0" xfId="0" applyFont="1" applyAlignment="1">
      <alignment horizont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7" borderId="23" xfId="0" applyNumberFormat="1" applyFont="1" applyFill="1" applyBorder="1" applyAlignment="1">
      <alignment horizontal="center" vertical="center" wrapText="1"/>
    </xf>
    <xf numFmtId="0" fontId="11" fillId="7" borderId="31" xfId="0" applyNumberFormat="1" applyFont="1" applyFill="1" applyBorder="1" applyAlignment="1">
      <alignment horizontal="center" vertical="top" wrapText="1"/>
    </xf>
    <xf numFmtId="0" fontId="11" fillId="7" borderId="35" xfId="0" applyNumberFormat="1" applyFont="1" applyFill="1" applyBorder="1" applyAlignment="1">
      <alignment horizontal="center" vertical="top" wrapText="1"/>
    </xf>
    <xf numFmtId="0" fontId="11" fillId="7" borderId="31" xfId="0" applyNumberFormat="1" applyFont="1" applyFill="1" applyBorder="1" applyAlignment="1">
      <alignment horizontal="center" vertical="center" wrapText="1"/>
    </xf>
    <xf numFmtId="0" fontId="11" fillId="7" borderId="28" xfId="0" applyNumberFormat="1" applyFont="1" applyFill="1" applyBorder="1" applyAlignment="1">
      <alignment horizontal="center" vertical="center" wrapText="1"/>
    </xf>
    <xf numFmtId="0" fontId="11" fillId="7" borderId="35" xfId="0" applyNumberFormat="1" applyFont="1" applyFill="1" applyBorder="1" applyAlignment="1">
      <alignment horizontal="center" vertical="center" wrapText="1"/>
    </xf>
    <xf numFmtId="0" fontId="15" fillId="0" borderId="30" xfId="0" applyNumberFormat="1" applyFont="1" applyBorder="1" applyAlignment="1">
      <alignment horizontal="center" vertical="top" wrapText="1"/>
    </xf>
    <xf numFmtId="0" fontId="19" fillId="0" borderId="29" xfId="0" applyFont="1" applyBorder="1" applyAlignment="1">
      <alignment horizontal="center" vertical="top" wrapText="1"/>
    </xf>
    <xf numFmtId="0" fontId="11" fillId="7" borderId="29" xfId="0" applyNumberFormat="1" applyFont="1" applyFill="1" applyBorder="1" applyAlignment="1">
      <alignment horizontal="center" vertical="center" wrapText="1"/>
    </xf>
    <xf numFmtId="0" fontId="13" fillId="0" borderId="32" xfId="0" applyNumberFormat="1" applyFont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11" fillId="7" borderId="28" xfId="0" applyNumberFormat="1" applyFont="1" applyFill="1" applyBorder="1" applyAlignment="1">
      <alignment horizontal="center" vertical="top" wrapText="1"/>
    </xf>
    <xf numFmtId="0" fontId="11" fillId="7" borderId="29" xfId="0" applyNumberFormat="1" applyFont="1" applyFill="1" applyBorder="1" applyAlignment="1">
      <alignment horizontal="center" vertical="top" wrapText="1"/>
    </xf>
    <xf numFmtId="0" fontId="13" fillId="0" borderId="27" xfId="0" applyNumberFormat="1" applyFont="1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15" fillId="0" borderId="34" xfId="0" applyNumberFormat="1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15" fillId="0" borderId="28" xfId="0" applyNumberFormat="1" applyFont="1" applyBorder="1" applyAlignment="1">
      <alignment horizontal="left" vertical="center" wrapText="1"/>
    </xf>
    <xf numFmtId="4" fontId="8" fillId="4" borderId="26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1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tabSelected="1" zoomScaleNormal="100" workbookViewId="0">
      <selection activeCell="K4" sqref="K4"/>
    </sheetView>
  </sheetViews>
  <sheetFormatPr defaultRowHeight="15" x14ac:dyDescent="0.25"/>
  <cols>
    <col min="1" max="1" width="6.42578125" customWidth="1"/>
    <col min="2" max="2" width="29.7109375" customWidth="1"/>
    <col min="3" max="3" width="7.140625" customWidth="1"/>
    <col min="4" max="4" width="9.42578125" customWidth="1"/>
    <col min="5" max="5" width="13.140625" customWidth="1"/>
    <col min="6" max="6" width="11.7109375" customWidth="1"/>
    <col min="7" max="7" width="5.28515625" customWidth="1"/>
    <col min="8" max="8" width="6" customWidth="1"/>
    <col min="9" max="9" width="28.140625" customWidth="1"/>
    <col min="10" max="10" width="9.85546875" customWidth="1"/>
    <col min="11" max="11" width="7.28515625" customWidth="1"/>
    <col min="12" max="12" width="12.85546875" customWidth="1"/>
    <col min="13" max="13" width="12" customWidth="1"/>
    <col min="14" max="14" width="7.140625" customWidth="1"/>
    <col min="15" max="15" width="18.5703125" customWidth="1"/>
    <col min="16" max="16" width="3.42578125" customWidth="1"/>
  </cols>
  <sheetData>
    <row r="1" spans="1:25" ht="34.5" customHeight="1" x14ac:dyDescent="0.25">
      <c r="A1" s="67" t="s">
        <v>74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0" customHeight="1" thickBot="1" x14ac:dyDescent="0.3">
      <c r="A3" s="68" t="s">
        <v>19</v>
      </c>
      <c r="B3" s="69"/>
      <c r="C3" s="69"/>
      <c r="D3" s="74"/>
      <c r="E3" s="18">
        <v>1230728.79</v>
      </c>
      <c r="F3" s="19" t="s">
        <v>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8.5" customHeight="1" x14ac:dyDescent="0.25">
      <c r="A4" s="75"/>
      <c r="B4" s="75"/>
      <c r="C4" s="75"/>
      <c r="D4" s="75"/>
      <c r="E4" s="75"/>
      <c r="F4" s="7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32.25" customHeight="1" thickBot="1" x14ac:dyDescent="0.3">
      <c r="A7" s="76" t="s">
        <v>11</v>
      </c>
      <c r="B7" s="74"/>
      <c r="C7" s="77"/>
      <c r="D7" s="77"/>
      <c r="E7" s="78"/>
      <c r="F7" s="79"/>
      <c r="G7" s="5"/>
      <c r="H7" s="68" t="s">
        <v>3</v>
      </c>
      <c r="I7" s="69"/>
      <c r="J7" s="69"/>
      <c r="K7" s="69"/>
      <c r="L7" s="69"/>
      <c r="M7" s="69"/>
      <c r="N7" s="69"/>
      <c r="O7" s="70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55" x14ac:dyDescent="0.25">
      <c r="A8" s="6" t="s">
        <v>4</v>
      </c>
      <c r="B8" s="7" t="s">
        <v>0</v>
      </c>
      <c r="C8" s="7" t="s">
        <v>8</v>
      </c>
      <c r="D8" s="8" t="s">
        <v>9</v>
      </c>
      <c r="E8" s="8" t="s">
        <v>5</v>
      </c>
      <c r="F8" s="9" t="s">
        <v>10</v>
      </c>
      <c r="G8" s="1"/>
      <c r="H8" s="6" t="s">
        <v>4</v>
      </c>
      <c r="I8" s="7" t="s">
        <v>1</v>
      </c>
      <c r="J8" s="8" t="s">
        <v>12</v>
      </c>
      <c r="K8" s="7" t="s">
        <v>8</v>
      </c>
      <c r="L8" s="8" t="s">
        <v>9</v>
      </c>
      <c r="M8" s="8" t="s">
        <v>13</v>
      </c>
      <c r="N8" s="8" t="s">
        <v>5</v>
      </c>
      <c r="O8" s="9" t="s">
        <v>14</v>
      </c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21" customFormat="1" ht="17.25" customHeight="1" x14ac:dyDescent="0.25">
      <c r="A9" s="80" t="s">
        <v>48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</row>
    <row r="10" spans="1:25" s="49" customFormat="1" x14ac:dyDescent="0.25">
      <c r="A10" s="41">
        <v>1</v>
      </c>
      <c r="B10" s="56" t="s">
        <v>24</v>
      </c>
      <c r="C10" s="57" t="s">
        <v>20</v>
      </c>
      <c r="D10" s="59">
        <v>157.62</v>
      </c>
      <c r="E10" s="58">
        <v>5</v>
      </c>
      <c r="F10" s="59">
        <f>D10*E10</f>
        <v>788.1</v>
      </c>
      <c r="G10" s="43"/>
      <c r="H10" s="44">
        <f>A10</f>
        <v>1</v>
      </c>
      <c r="I10" s="56" t="s">
        <v>24</v>
      </c>
      <c r="J10" s="45"/>
      <c r="K10" s="46" t="str">
        <f>C10</f>
        <v>шт</v>
      </c>
      <c r="L10" s="59">
        <v>157.62</v>
      </c>
      <c r="M10" s="42"/>
      <c r="N10" s="58">
        <v>5</v>
      </c>
      <c r="O10" s="48">
        <f>M10*N10</f>
        <v>0</v>
      </c>
      <c r="P10" s="43"/>
      <c r="Q10" s="43"/>
      <c r="R10" s="43"/>
      <c r="S10" s="43"/>
      <c r="T10" s="43"/>
      <c r="U10" s="43"/>
      <c r="V10" s="43"/>
      <c r="W10" s="43"/>
      <c r="X10" s="43"/>
      <c r="Y10" s="43"/>
    </row>
    <row r="11" spans="1:25" s="49" customFormat="1" ht="15.75" customHeight="1" x14ac:dyDescent="0.25">
      <c r="A11" s="41">
        <v>2</v>
      </c>
      <c r="B11" s="56" t="s">
        <v>25</v>
      </c>
      <c r="C11" s="57" t="s">
        <v>20</v>
      </c>
      <c r="D11" s="59">
        <v>71.486000000000004</v>
      </c>
      <c r="E11" s="58">
        <v>45</v>
      </c>
      <c r="F11" s="59">
        <f t="shared" ref="F11:F33" si="0">D11*E11</f>
        <v>3216.8700000000003</v>
      </c>
      <c r="G11" s="43"/>
      <c r="H11" s="44">
        <f>A11</f>
        <v>2</v>
      </c>
      <c r="I11" s="56" t="s">
        <v>25</v>
      </c>
      <c r="J11" s="45"/>
      <c r="K11" s="46" t="str">
        <f t="shared" ref="K11:K33" si="1">C11</f>
        <v>шт</v>
      </c>
      <c r="L11" s="59">
        <v>71.486000000000004</v>
      </c>
      <c r="M11" s="42"/>
      <c r="N11" s="58">
        <v>45</v>
      </c>
      <c r="O11" s="48">
        <f t="shared" ref="O11:O33" si="2">M11*N11</f>
        <v>0</v>
      </c>
      <c r="P11" s="43"/>
      <c r="Q11" s="43"/>
      <c r="R11" s="43"/>
      <c r="S11" s="43"/>
      <c r="T11" s="43"/>
      <c r="U11" s="43"/>
      <c r="V11" s="43"/>
      <c r="W11" s="43"/>
      <c r="X11" s="43"/>
      <c r="Y11" s="43"/>
    </row>
    <row r="12" spans="1:25" s="49" customFormat="1" x14ac:dyDescent="0.25">
      <c r="A12" s="41">
        <v>3</v>
      </c>
      <c r="B12" s="56" t="s">
        <v>26</v>
      </c>
      <c r="C12" s="57" t="s">
        <v>20</v>
      </c>
      <c r="D12" s="59">
        <v>496.18</v>
      </c>
      <c r="E12" s="58">
        <v>14</v>
      </c>
      <c r="F12" s="59">
        <f t="shared" si="0"/>
        <v>6946.52</v>
      </c>
      <c r="G12" s="43"/>
      <c r="H12" s="41">
        <v>3</v>
      </c>
      <c r="I12" s="56" t="s">
        <v>26</v>
      </c>
      <c r="J12" s="45"/>
      <c r="K12" s="46" t="str">
        <f t="shared" si="1"/>
        <v>шт</v>
      </c>
      <c r="L12" s="59">
        <v>496.18</v>
      </c>
      <c r="M12" s="42"/>
      <c r="N12" s="58">
        <v>14</v>
      </c>
      <c r="O12" s="48">
        <f t="shared" si="2"/>
        <v>0</v>
      </c>
      <c r="P12" s="43"/>
      <c r="Q12" s="43"/>
      <c r="R12" s="43"/>
      <c r="S12" s="43"/>
      <c r="T12" s="43"/>
      <c r="U12" s="43"/>
      <c r="V12" s="43"/>
      <c r="W12" s="43"/>
      <c r="X12" s="43"/>
      <c r="Y12" s="43"/>
    </row>
    <row r="13" spans="1:25" s="49" customFormat="1" ht="25.5" customHeight="1" x14ac:dyDescent="0.25">
      <c r="A13" s="41">
        <v>4</v>
      </c>
      <c r="B13" s="56" t="s">
        <v>27</v>
      </c>
      <c r="C13" s="57" t="s">
        <v>20</v>
      </c>
      <c r="D13" s="59">
        <v>162.36799999999999</v>
      </c>
      <c r="E13" s="58">
        <v>539</v>
      </c>
      <c r="F13" s="59">
        <f t="shared" si="0"/>
        <v>87516.351999999999</v>
      </c>
      <c r="G13" s="43"/>
      <c r="H13" s="41">
        <v>4</v>
      </c>
      <c r="I13" s="56" t="s">
        <v>27</v>
      </c>
      <c r="J13" s="45"/>
      <c r="K13" s="46" t="str">
        <f t="shared" si="1"/>
        <v>шт</v>
      </c>
      <c r="L13" s="59">
        <v>162.36799999999999</v>
      </c>
      <c r="M13" s="42"/>
      <c r="N13" s="58">
        <v>539</v>
      </c>
      <c r="O13" s="48">
        <f t="shared" si="2"/>
        <v>0</v>
      </c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s="49" customFormat="1" ht="64.5" customHeight="1" x14ac:dyDescent="0.25">
      <c r="A14" s="41">
        <v>5</v>
      </c>
      <c r="B14" s="56" t="s">
        <v>28</v>
      </c>
      <c r="C14" s="57" t="s">
        <v>20</v>
      </c>
      <c r="D14" s="59">
        <v>143.6823</v>
      </c>
      <c r="E14" s="58">
        <v>13</v>
      </c>
      <c r="F14" s="59">
        <f t="shared" si="0"/>
        <v>1867.8698999999999</v>
      </c>
      <c r="G14" s="43"/>
      <c r="H14" s="41">
        <v>5</v>
      </c>
      <c r="I14" s="56" t="s">
        <v>28</v>
      </c>
      <c r="J14" s="45"/>
      <c r="K14" s="46" t="str">
        <f t="shared" si="1"/>
        <v>шт</v>
      </c>
      <c r="L14" s="59">
        <v>143.6823</v>
      </c>
      <c r="M14" s="42"/>
      <c r="N14" s="58">
        <v>13</v>
      </c>
      <c r="O14" s="48">
        <f t="shared" si="2"/>
        <v>0</v>
      </c>
      <c r="P14" s="43"/>
      <c r="Q14" s="43"/>
      <c r="R14" s="43"/>
      <c r="S14" s="43"/>
      <c r="T14" s="43"/>
      <c r="U14" s="43"/>
      <c r="V14" s="43"/>
      <c r="W14" s="43"/>
      <c r="X14" s="43"/>
      <c r="Y14" s="43"/>
    </row>
    <row r="15" spans="1:25" s="49" customFormat="1" x14ac:dyDescent="0.25">
      <c r="A15" s="41">
        <v>6</v>
      </c>
      <c r="B15" s="56" t="s">
        <v>29</v>
      </c>
      <c r="C15" s="57" t="s">
        <v>20</v>
      </c>
      <c r="D15" s="59">
        <v>127.99</v>
      </c>
      <c r="E15" s="58">
        <v>6</v>
      </c>
      <c r="F15" s="59">
        <f t="shared" si="0"/>
        <v>767.93999999999994</v>
      </c>
      <c r="G15" s="43"/>
      <c r="H15" s="41">
        <v>6</v>
      </c>
      <c r="I15" s="56" t="s">
        <v>29</v>
      </c>
      <c r="J15" s="45"/>
      <c r="K15" s="46" t="str">
        <f t="shared" si="1"/>
        <v>шт</v>
      </c>
      <c r="L15" s="59">
        <v>127.99</v>
      </c>
      <c r="M15" s="42"/>
      <c r="N15" s="58">
        <v>6</v>
      </c>
      <c r="O15" s="48">
        <f t="shared" si="2"/>
        <v>0</v>
      </c>
      <c r="P15" s="43"/>
      <c r="Q15" s="43"/>
      <c r="R15" s="43"/>
      <c r="S15" s="43"/>
      <c r="T15" s="43"/>
      <c r="U15" s="43"/>
      <c r="V15" s="43"/>
      <c r="W15" s="43"/>
      <c r="X15" s="43"/>
      <c r="Y15" s="43"/>
    </row>
    <row r="16" spans="1:25" s="49" customFormat="1" x14ac:dyDescent="0.25">
      <c r="A16" s="41">
        <v>7</v>
      </c>
      <c r="B16" s="56" t="s">
        <v>30</v>
      </c>
      <c r="C16" s="57" t="s">
        <v>20</v>
      </c>
      <c r="D16" s="59">
        <v>314.98</v>
      </c>
      <c r="E16" s="58">
        <v>2</v>
      </c>
      <c r="F16" s="59">
        <f t="shared" si="0"/>
        <v>629.96</v>
      </c>
      <c r="G16" s="43"/>
      <c r="H16" s="41">
        <v>7</v>
      </c>
      <c r="I16" s="56" t="s">
        <v>30</v>
      </c>
      <c r="J16" s="45"/>
      <c r="K16" s="46" t="str">
        <f t="shared" si="1"/>
        <v>шт</v>
      </c>
      <c r="L16" s="59">
        <v>314.98</v>
      </c>
      <c r="M16" s="42"/>
      <c r="N16" s="58">
        <v>2</v>
      </c>
      <c r="O16" s="48">
        <f t="shared" si="2"/>
        <v>0</v>
      </c>
      <c r="P16" s="43"/>
      <c r="Q16" s="43"/>
      <c r="R16" s="43"/>
      <c r="S16" s="43"/>
      <c r="T16" s="43"/>
      <c r="U16" s="43"/>
      <c r="V16" s="43"/>
      <c r="W16" s="43"/>
      <c r="X16" s="43"/>
      <c r="Y16" s="43"/>
    </row>
    <row r="17" spans="1:25" s="49" customFormat="1" x14ac:dyDescent="0.25">
      <c r="A17" s="41">
        <v>8</v>
      </c>
      <c r="B17" s="56" t="s">
        <v>31</v>
      </c>
      <c r="C17" s="57" t="s">
        <v>20</v>
      </c>
      <c r="D17" s="59">
        <v>241.41139999999999</v>
      </c>
      <c r="E17" s="58">
        <v>14</v>
      </c>
      <c r="F17" s="59">
        <f t="shared" si="0"/>
        <v>3379.7595999999999</v>
      </c>
      <c r="G17" s="43"/>
      <c r="H17" s="41">
        <v>8</v>
      </c>
      <c r="I17" s="56" t="s">
        <v>31</v>
      </c>
      <c r="J17" s="45"/>
      <c r="K17" s="46" t="str">
        <f t="shared" si="1"/>
        <v>шт</v>
      </c>
      <c r="L17" s="59">
        <v>241.41139999999999</v>
      </c>
      <c r="M17" s="42"/>
      <c r="N17" s="58">
        <v>14</v>
      </c>
      <c r="O17" s="48">
        <f t="shared" si="2"/>
        <v>0</v>
      </c>
      <c r="P17" s="43"/>
      <c r="Q17" s="43"/>
      <c r="R17" s="43"/>
      <c r="S17" s="43"/>
      <c r="T17" s="43"/>
      <c r="U17" s="43"/>
      <c r="V17" s="43"/>
      <c r="W17" s="43"/>
      <c r="X17" s="43"/>
      <c r="Y17" s="43"/>
    </row>
    <row r="18" spans="1:25" s="49" customFormat="1" ht="15.75" customHeight="1" x14ac:dyDescent="0.25">
      <c r="A18" s="41">
        <v>9</v>
      </c>
      <c r="B18" s="56" t="s">
        <v>32</v>
      </c>
      <c r="C18" s="57" t="s">
        <v>20</v>
      </c>
      <c r="D18" s="59">
        <v>293.66390000000001</v>
      </c>
      <c r="E18" s="58">
        <v>381</v>
      </c>
      <c r="F18" s="59">
        <f t="shared" si="0"/>
        <v>111885.94590000001</v>
      </c>
      <c r="G18" s="43"/>
      <c r="H18" s="41">
        <v>9</v>
      </c>
      <c r="I18" s="56" t="s">
        <v>32</v>
      </c>
      <c r="J18" s="45"/>
      <c r="K18" s="46" t="str">
        <f t="shared" si="1"/>
        <v>шт</v>
      </c>
      <c r="L18" s="59">
        <v>293.66390000000001</v>
      </c>
      <c r="M18" s="42"/>
      <c r="N18" s="58">
        <v>381</v>
      </c>
      <c r="O18" s="48">
        <f t="shared" si="2"/>
        <v>0</v>
      </c>
      <c r="P18" s="43"/>
      <c r="Q18" s="43"/>
      <c r="R18" s="43"/>
      <c r="S18" s="43"/>
      <c r="T18" s="43"/>
      <c r="U18" s="43"/>
      <c r="V18" s="43"/>
      <c r="W18" s="43"/>
      <c r="X18" s="43"/>
      <c r="Y18" s="43"/>
    </row>
    <row r="19" spans="1:25" s="49" customFormat="1" ht="29.25" customHeight="1" x14ac:dyDescent="0.25">
      <c r="A19" s="41">
        <v>10</v>
      </c>
      <c r="B19" s="56" t="s">
        <v>33</v>
      </c>
      <c r="C19" s="57" t="s">
        <v>20</v>
      </c>
      <c r="D19" s="59">
        <v>277.14210000000003</v>
      </c>
      <c r="E19" s="58">
        <v>42</v>
      </c>
      <c r="F19" s="59">
        <f t="shared" si="0"/>
        <v>11639.968200000001</v>
      </c>
      <c r="G19" s="43"/>
      <c r="H19" s="41">
        <v>10</v>
      </c>
      <c r="I19" s="56" t="s">
        <v>33</v>
      </c>
      <c r="J19" s="45"/>
      <c r="K19" s="46" t="str">
        <f t="shared" si="1"/>
        <v>шт</v>
      </c>
      <c r="L19" s="59">
        <v>277.14210000000003</v>
      </c>
      <c r="M19" s="42"/>
      <c r="N19" s="58">
        <v>42</v>
      </c>
      <c r="O19" s="48">
        <f t="shared" si="2"/>
        <v>0</v>
      </c>
      <c r="P19" s="43"/>
      <c r="Q19" s="43"/>
      <c r="R19" s="43"/>
      <c r="S19" s="43"/>
      <c r="T19" s="43"/>
      <c r="U19" s="43"/>
      <c r="V19" s="43"/>
      <c r="W19" s="43"/>
      <c r="X19" s="43"/>
      <c r="Y19" s="43"/>
    </row>
    <row r="20" spans="1:25" s="49" customFormat="1" ht="38.25" x14ac:dyDescent="0.25">
      <c r="A20" s="41">
        <v>11</v>
      </c>
      <c r="B20" s="56" t="s">
        <v>34</v>
      </c>
      <c r="C20" s="57" t="s">
        <v>20</v>
      </c>
      <c r="D20" s="59">
        <v>354.98</v>
      </c>
      <c r="E20" s="58">
        <v>5</v>
      </c>
      <c r="F20" s="59">
        <f t="shared" si="0"/>
        <v>1774.9</v>
      </c>
      <c r="G20" s="43"/>
      <c r="H20" s="41">
        <v>11</v>
      </c>
      <c r="I20" s="56" t="s">
        <v>34</v>
      </c>
      <c r="J20" s="45"/>
      <c r="K20" s="46" t="str">
        <f t="shared" si="1"/>
        <v>шт</v>
      </c>
      <c r="L20" s="59">
        <v>354.98</v>
      </c>
      <c r="M20" s="42"/>
      <c r="N20" s="58">
        <v>5</v>
      </c>
      <c r="O20" s="48">
        <f t="shared" si="2"/>
        <v>0</v>
      </c>
      <c r="P20" s="43"/>
      <c r="Q20" s="43"/>
      <c r="R20" s="43"/>
      <c r="S20" s="43"/>
      <c r="T20" s="43"/>
      <c r="U20" s="43"/>
      <c r="V20" s="43"/>
      <c r="W20" s="43"/>
      <c r="X20" s="43"/>
      <c r="Y20" s="43"/>
    </row>
    <row r="21" spans="1:25" s="49" customFormat="1" ht="25.5" x14ac:dyDescent="0.25">
      <c r="A21" s="41">
        <v>12</v>
      </c>
      <c r="B21" s="56" t="s">
        <v>35</v>
      </c>
      <c r="C21" s="57" t="s">
        <v>20</v>
      </c>
      <c r="D21" s="59">
        <v>467.1</v>
      </c>
      <c r="E21" s="58">
        <v>244</v>
      </c>
      <c r="F21" s="59">
        <f t="shared" si="0"/>
        <v>113972.40000000001</v>
      </c>
      <c r="G21" s="43"/>
      <c r="H21" s="41">
        <v>12</v>
      </c>
      <c r="I21" s="56" t="s">
        <v>35</v>
      </c>
      <c r="J21" s="45"/>
      <c r="K21" s="46" t="str">
        <f t="shared" si="1"/>
        <v>шт</v>
      </c>
      <c r="L21" s="59">
        <v>467.1</v>
      </c>
      <c r="M21" s="42"/>
      <c r="N21" s="58">
        <v>244</v>
      </c>
      <c r="O21" s="48">
        <f t="shared" si="2"/>
        <v>0</v>
      </c>
      <c r="P21" s="43"/>
      <c r="Q21" s="43"/>
      <c r="R21" s="43"/>
      <c r="S21" s="43"/>
      <c r="T21" s="43"/>
      <c r="U21" s="43"/>
      <c r="V21" s="43"/>
      <c r="W21" s="43"/>
      <c r="X21" s="43"/>
      <c r="Y21" s="43"/>
    </row>
    <row r="22" spans="1:25" s="49" customFormat="1" ht="38.25" x14ac:dyDescent="0.25">
      <c r="A22" s="41">
        <v>13</v>
      </c>
      <c r="B22" s="56" t="s">
        <v>36</v>
      </c>
      <c r="C22" s="57" t="s">
        <v>20</v>
      </c>
      <c r="D22" s="59">
        <v>122.03</v>
      </c>
      <c r="E22" s="58">
        <v>201</v>
      </c>
      <c r="F22" s="59">
        <f t="shared" si="0"/>
        <v>24528.03</v>
      </c>
      <c r="G22" s="43"/>
      <c r="H22" s="41">
        <v>13</v>
      </c>
      <c r="I22" s="56" t="s">
        <v>36</v>
      </c>
      <c r="J22" s="45"/>
      <c r="K22" s="46" t="str">
        <f t="shared" si="1"/>
        <v>шт</v>
      </c>
      <c r="L22" s="59">
        <v>122.03</v>
      </c>
      <c r="M22" s="42"/>
      <c r="N22" s="58">
        <v>201</v>
      </c>
      <c r="O22" s="48">
        <f t="shared" si="2"/>
        <v>0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</row>
    <row r="23" spans="1:25" s="49" customFormat="1" ht="29.25" customHeight="1" x14ac:dyDescent="0.25">
      <c r="A23" s="41">
        <v>14</v>
      </c>
      <c r="B23" s="56" t="s">
        <v>37</v>
      </c>
      <c r="C23" s="57" t="s">
        <v>20</v>
      </c>
      <c r="D23" s="59">
        <v>76.27</v>
      </c>
      <c r="E23" s="58">
        <v>50</v>
      </c>
      <c r="F23" s="59">
        <f t="shared" si="0"/>
        <v>3813.5</v>
      </c>
      <c r="G23" s="43"/>
      <c r="H23" s="41">
        <v>14</v>
      </c>
      <c r="I23" s="56" t="s">
        <v>37</v>
      </c>
      <c r="J23" s="45"/>
      <c r="K23" s="46" t="str">
        <f t="shared" si="1"/>
        <v>шт</v>
      </c>
      <c r="L23" s="59">
        <v>76.27</v>
      </c>
      <c r="M23" s="42"/>
      <c r="N23" s="58">
        <v>50</v>
      </c>
      <c r="O23" s="48">
        <f t="shared" si="2"/>
        <v>0</v>
      </c>
      <c r="P23" s="43"/>
      <c r="Q23" s="43"/>
      <c r="R23" s="43"/>
      <c r="S23" s="43"/>
      <c r="T23" s="43"/>
      <c r="U23" s="43"/>
      <c r="V23" s="43"/>
      <c r="W23" s="43"/>
      <c r="X23" s="43"/>
      <c r="Y23" s="43"/>
    </row>
    <row r="24" spans="1:25" s="49" customFormat="1" x14ac:dyDescent="0.25">
      <c r="A24" s="41">
        <v>15</v>
      </c>
      <c r="B24" s="56" t="s">
        <v>38</v>
      </c>
      <c r="C24" s="57" t="s">
        <v>20</v>
      </c>
      <c r="D24" s="59">
        <v>189.83</v>
      </c>
      <c r="E24" s="58">
        <v>1</v>
      </c>
      <c r="F24" s="59">
        <f t="shared" si="0"/>
        <v>189.83</v>
      </c>
      <c r="G24" s="43"/>
      <c r="H24" s="41">
        <v>15</v>
      </c>
      <c r="I24" s="56" t="s">
        <v>38</v>
      </c>
      <c r="J24" s="45"/>
      <c r="K24" s="46" t="str">
        <f t="shared" si="1"/>
        <v>шт</v>
      </c>
      <c r="L24" s="59">
        <v>189.83</v>
      </c>
      <c r="M24" s="42"/>
      <c r="N24" s="58">
        <v>1</v>
      </c>
      <c r="O24" s="48">
        <f t="shared" si="2"/>
        <v>0</v>
      </c>
      <c r="P24" s="43"/>
      <c r="Q24" s="43"/>
      <c r="R24" s="43"/>
      <c r="S24" s="43"/>
      <c r="T24" s="43"/>
      <c r="U24" s="43"/>
      <c r="V24" s="43"/>
      <c r="W24" s="43"/>
      <c r="X24" s="43"/>
      <c r="Y24" s="43"/>
    </row>
    <row r="25" spans="1:25" s="49" customFormat="1" ht="25.5" x14ac:dyDescent="0.25">
      <c r="A25" s="41">
        <v>16</v>
      </c>
      <c r="B25" s="56" t="s">
        <v>39</v>
      </c>
      <c r="C25" s="57" t="s">
        <v>20</v>
      </c>
      <c r="D25" s="59">
        <v>150.2261</v>
      </c>
      <c r="E25" s="58">
        <v>72</v>
      </c>
      <c r="F25" s="59">
        <f t="shared" si="0"/>
        <v>10816.279200000001</v>
      </c>
      <c r="G25" s="43"/>
      <c r="H25" s="41">
        <v>16</v>
      </c>
      <c r="I25" s="56" t="s">
        <v>39</v>
      </c>
      <c r="J25" s="45"/>
      <c r="K25" s="46" t="str">
        <f t="shared" si="1"/>
        <v>шт</v>
      </c>
      <c r="L25" s="59">
        <v>150.2261</v>
      </c>
      <c r="M25" s="42"/>
      <c r="N25" s="58">
        <v>72</v>
      </c>
      <c r="O25" s="48">
        <f t="shared" si="2"/>
        <v>0</v>
      </c>
      <c r="P25" s="43"/>
      <c r="Q25" s="43"/>
      <c r="R25" s="43"/>
      <c r="S25" s="43"/>
      <c r="T25" s="43"/>
      <c r="U25" s="43"/>
      <c r="V25" s="43"/>
      <c r="W25" s="43"/>
      <c r="X25" s="43"/>
      <c r="Y25" s="43"/>
    </row>
    <row r="26" spans="1:25" s="49" customFormat="1" x14ac:dyDescent="0.25">
      <c r="A26" s="41">
        <v>17</v>
      </c>
      <c r="B26" s="56" t="s">
        <v>40</v>
      </c>
      <c r="C26" s="57" t="s">
        <v>20</v>
      </c>
      <c r="D26" s="59">
        <v>34.051160000000003</v>
      </c>
      <c r="E26" s="58">
        <v>67</v>
      </c>
      <c r="F26" s="59">
        <f t="shared" si="0"/>
        <v>2281.4277200000001</v>
      </c>
      <c r="G26" s="43"/>
      <c r="H26" s="41">
        <v>17</v>
      </c>
      <c r="I26" s="56" t="s">
        <v>40</v>
      </c>
      <c r="J26" s="45"/>
      <c r="K26" s="46" t="str">
        <f t="shared" si="1"/>
        <v>шт</v>
      </c>
      <c r="L26" s="59">
        <v>34.051160000000003</v>
      </c>
      <c r="M26" s="42"/>
      <c r="N26" s="58">
        <v>67</v>
      </c>
      <c r="O26" s="48">
        <f t="shared" si="2"/>
        <v>0</v>
      </c>
      <c r="P26" s="43"/>
      <c r="Q26" s="43"/>
      <c r="R26" s="43"/>
      <c r="S26" s="43"/>
      <c r="T26" s="43"/>
      <c r="U26" s="43"/>
      <c r="V26" s="43"/>
      <c r="W26" s="43"/>
      <c r="X26" s="43"/>
      <c r="Y26" s="43"/>
    </row>
    <row r="27" spans="1:25" s="49" customFormat="1" x14ac:dyDescent="0.25">
      <c r="A27" s="41">
        <v>18</v>
      </c>
      <c r="B27" s="56" t="s">
        <v>41</v>
      </c>
      <c r="C27" s="57" t="s">
        <v>20</v>
      </c>
      <c r="D27" s="59">
        <v>15</v>
      </c>
      <c r="E27" s="58">
        <v>2</v>
      </c>
      <c r="F27" s="59">
        <f t="shared" si="0"/>
        <v>30</v>
      </c>
      <c r="G27" s="43"/>
      <c r="H27" s="41">
        <v>18</v>
      </c>
      <c r="I27" s="56" t="s">
        <v>41</v>
      </c>
      <c r="J27" s="45"/>
      <c r="K27" s="46" t="str">
        <f t="shared" si="1"/>
        <v>шт</v>
      </c>
      <c r="L27" s="59">
        <v>15</v>
      </c>
      <c r="M27" s="42"/>
      <c r="N27" s="58">
        <v>2</v>
      </c>
      <c r="O27" s="48">
        <f t="shared" si="2"/>
        <v>0</v>
      </c>
      <c r="P27" s="43"/>
      <c r="Q27" s="43"/>
      <c r="R27" s="43"/>
      <c r="S27" s="43"/>
      <c r="T27" s="43"/>
      <c r="U27" s="43"/>
      <c r="V27" s="43"/>
      <c r="W27" s="43"/>
      <c r="X27" s="43"/>
      <c r="Y27" s="43"/>
    </row>
    <row r="28" spans="1:25" s="49" customFormat="1" x14ac:dyDescent="0.25">
      <c r="A28" s="41">
        <v>19</v>
      </c>
      <c r="B28" s="56" t="s">
        <v>42</v>
      </c>
      <c r="C28" s="57" t="s">
        <v>20</v>
      </c>
      <c r="D28" s="59">
        <v>65.786600000000007</v>
      </c>
      <c r="E28" s="58">
        <v>53</v>
      </c>
      <c r="F28" s="59">
        <f t="shared" si="0"/>
        <v>3486.6898000000006</v>
      </c>
      <c r="G28" s="43"/>
      <c r="H28" s="41">
        <v>19</v>
      </c>
      <c r="I28" s="56" t="s">
        <v>42</v>
      </c>
      <c r="J28" s="45"/>
      <c r="K28" s="46" t="str">
        <f t="shared" si="1"/>
        <v>шт</v>
      </c>
      <c r="L28" s="59">
        <v>65.786600000000007</v>
      </c>
      <c r="M28" s="42"/>
      <c r="N28" s="58">
        <v>53</v>
      </c>
      <c r="O28" s="48">
        <f t="shared" si="2"/>
        <v>0</v>
      </c>
      <c r="P28" s="43"/>
      <c r="Q28" s="43"/>
      <c r="R28" s="43"/>
      <c r="S28" s="43"/>
      <c r="T28" s="43"/>
      <c r="U28" s="43"/>
      <c r="V28" s="43"/>
      <c r="W28" s="43"/>
      <c r="X28" s="43"/>
      <c r="Y28" s="43"/>
    </row>
    <row r="29" spans="1:25" s="49" customFormat="1" ht="17.25" customHeight="1" x14ac:dyDescent="0.25">
      <c r="A29" s="41">
        <v>20</v>
      </c>
      <c r="B29" s="56" t="s">
        <v>43</v>
      </c>
      <c r="C29" s="57" t="s">
        <v>20</v>
      </c>
      <c r="D29" s="59">
        <v>270.9975</v>
      </c>
      <c r="E29" s="58">
        <v>54</v>
      </c>
      <c r="F29" s="59">
        <f t="shared" si="0"/>
        <v>14633.865</v>
      </c>
      <c r="G29" s="43"/>
      <c r="H29" s="41">
        <v>20</v>
      </c>
      <c r="I29" s="56" t="s">
        <v>43</v>
      </c>
      <c r="J29" s="45"/>
      <c r="K29" s="46" t="str">
        <f t="shared" si="1"/>
        <v>шт</v>
      </c>
      <c r="L29" s="59">
        <v>270.9975</v>
      </c>
      <c r="M29" s="42"/>
      <c r="N29" s="58">
        <v>54</v>
      </c>
      <c r="O29" s="48">
        <f t="shared" si="2"/>
        <v>0</v>
      </c>
      <c r="P29" s="43"/>
      <c r="Q29" s="43"/>
      <c r="R29" s="43"/>
      <c r="S29" s="43"/>
      <c r="T29" s="43"/>
      <c r="U29" s="43"/>
      <c r="V29" s="43"/>
      <c r="W29" s="43"/>
      <c r="X29" s="43"/>
      <c r="Y29" s="43"/>
    </row>
    <row r="30" spans="1:25" s="49" customFormat="1" ht="18" customHeight="1" x14ac:dyDescent="0.25">
      <c r="A30" s="41">
        <v>21</v>
      </c>
      <c r="B30" s="56" t="s">
        <v>44</v>
      </c>
      <c r="C30" s="57" t="s">
        <v>20</v>
      </c>
      <c r="D30" s="59">
        <v>292.21899999999999</v>
      </c>
      <c r="E30" s="58">
        <v>77</v>
      </c>
      <c r="F30" s="59">
        <f t="shared" si="0"/>
        <v>22500.863000000001</v>
      </c>
      <c r="G30" s="43"/>
      <c r="H30" s="41">
        <v>21</v>
      </c>
      <c r="I30" s="56" t="s">
        <v>44</v>
      </c>
      <c r="J30" s="45"/>
      <c r="K30" s="46" t="str">
        <f t="shared" si="1"/>
        <v>шт</v>
      </c>
      <c r="L30" s="59">
        <v>292.21899999999999</v>
      </c>
      <c r="M30" s="42"/>
      <c r="N30" s="58">
        <v>77</v>
      </c>
      <c r="O30" s="48">
        <f t="shared" si="2"/>
        <v>0</v>
      </c>
      <c r="P30" s="43"/>
      <c r="Q30" s="43"/>
      <c r="R30" s="43"/>
      <c r="S30" s="43"/>
      <c r="T30" s="43"/>
      <c r="U30" s="43"/>
      <c r="V30" s="43"/>
      <c r="W30" s="43"/>
      <c r="X30" s="43"/>
      <c r="Y30" s="43"/>
    </row>
    <row r="31" spans="1:25" s="49" customFormat="1" ht="29.25" customHeight="1" x14ac:dyDescent="0.25">
      <c r="A31" s="41">
        <v>22</v>
      </c>
      <c r="B31" s="56" t="s">
        <v>45</v>
      </c>
      <c r="C31" s="57" t="s">
        <v>20</v>
      </c>
      <c r="D31" s="59">
        <v>632.97</v>
      </c>
      <c r="E31" s="58">
        <v>2</v>
      </c>
      <c r="F31" s="59">
        <f t="shared" si="0"/>
        <v>1265.94</v>
      </c>
      <c r="G31" s="43"/>
      <c r="H31" s="41">
        <v>22</v>
      </c>
      <c r="I31" s="56" t="s">
        <v>45</v>
      </c>
      <c r="J31" s="45"/>
      <c r="K31" s="46" t="str">
        <f t="shared" si="1"/>
        <v>шт</v>
      </c>
      <c r="L31" s="59">
        <v>632.97</v>
      </c>
      <c r="M31" s="42"/>
      <c r="N31" s="58">
        <v>2</v>
      </c>
      <c r="O31" s="48">
        <f t="shared" si="2"/>
        <v>0</v>
      </c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s="49" customFormat="1" ht="28.5" customHeight="1" x14ac:dyDescent="0.25">
      <c r="A32" s="41">
        <v>23</v>
      </c>
      <c r="B32" s="56" t="s">
        <v>46</v>
      </c>
      <c r="C32" s="57" t="s">
        <v>20</v>
      </c>
      <c r="D32" s="59">
        <v>197.23500000000001</v>
      </c>
      <c r="E32" s="58">
        <v>8</v>
      </c>
      <c r="F32" s="59">
        <f t="shared" si="0"/>
        <v>1577.88</v>
      </c>
      <c r="G32" s="43"/>
      <c r="H32" s="41">
        <v>23</v>
      </c>
      <c r="I32" s="56" t="s">
        <v>46</v>
      </c>
      <c r="J32" s="45"/>
      <c r="K32" s="46" t="str">
        <f t="shared" si="1"/>
        <v>шт</v>
      </c>
      <c r="L32" s="59">
        <v>197.23500000000001</v>
      </c>
      <c r="M32" s="42"/>
      <c r="N32" s="58">
        <v>8</v>
      </c>
      <c r="O32" s="48">
        <f t="shared" si="2"/>
        <v>0</v>
      </c>
      <c r="P32" s="43"/>
      <c r="Q32" s="43"/>
      <c r="R32" s="43"/>
      <c r="S32" s="43"/>
      <c r="T32" s="43"/>
      <c r="U32" s="43"/>
      <c r="V32" s="43"/>
      <c r="W32" s="43"/>
      <c r="X32" s="43"/>
      <c r="Y32" s="43"/>
    </row>
    <row r="33" spans="1:25" s="49" customFormat="1" ht="25.5" customHeight="1" x14ac:dyDescent="0.25">
      <c r="A33" s="41">
        <v>24</v>
      </c>
      <c r="B33" s="56" t="s">
        <v>47</v>
      </c>
      <c r="C33" s="57" t="s">
        <v>20</v>
      </c>
      <c r="D33" s="59">
        <v>417.98</v>
      </c>
      <c r="E33" s="58">
        <v>1</v>
      </c>
      <c r="F33" s="59">
        <f t="shared" si="0"/>
        <v>417.98</v>
      </c>
      <c r="G33" s="43"/>
      <c r="H33" s="41">
        <v>24</v>
      </c>
      <c r="I33" s="56" t="s">
        <v>47</v>
      </c>
      <c r="J33" s="45"/>
      <c r="K33" s="46" t="str">
        <f t="shared" si="1"/>
        <v>шт</v>
      </c>
      <c r="L33" s="59">
        <v>417.98</v>
      </c>
      <c r="M33" s="42"/>
      <c r="N33" s="58">
        <v>1</v>
      </c>
      <c r="O33" s="48">
        <f t="shared" si="2"/>
        <v>0</v>
      </c>
      <c r="P33" s="43"/>
      <c r="Q33" s="43"/>
      <c r="R33" s="43"/>
      <c r="S33" s="43"/>
      <c r="T33" s="43"/>
      <c r="U33" s="43"/>
      <c r="V33" s="43"/>
      <c r="W33" s="43"/>
      <c r="X33" s="43"/>
      <c r="Y33" s="43"/>
    </row>
    <row r="34" spans="1:25" s="40" customFormat="1" ht="15.75" customHeight="1" x14ac:dyDescent="0.25">
      <c r="A34" s="86" t="s">
        <v>16</v>
      </c>
      <c r="B34" s="87"/>
      <c r="C34" s="34"/>
      <c r="D34" s="35"/>
      <c r="E34" s="35"/>
      <c r="F34" s="36">
        <f>SUM(F10:F33)</f>
        <v>429928.87031999999</v>
      </c>
      <c r="G34" s="36"/>
      <c r="H34" s="35"/>
      <c r="I34" s="35"/>
      <c r="J34" s="35"/>
      <c r="K34" s="37"/>
      <c r="L34" s="38"/>
      <c r="M34" s="38"/>
      <c r="N34" s="39"/>
      <c r="O34" s="38"/>
      <c r="P34" s="38"/>
    </row>
    <row r="35" spans="1:25" s="22" customFormat="1" ht="32.25" customHeight="1" thickBot="1" x14ac:dyDescent="0.3">
      <c r="A35" s="81" t="s">
        <v>68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2"/>
    </row>
    <row r="36" spans="1:25" s="49" customFormat="1" x14ac:dyDescent="0.25">
      <c r="A36" s="41">
        <v>1</v>
      </c>
      <c r="B36" s="56" t="s">
        <v>24</v>
      </c>
      <c r="C36" s="57" t="s">
        <v>20</v>
      </c>
      <c r="D36" s="61">
        <v>84.06</v>
      </c>
      <c r="E36" s="58">
        <v>20</v>
      </c>
      <c r="F36" s="59">
        <f>D36*E36</f>
        <v>1681.2</v>
      </c>
      <c r="G36" s="43"/>
      <c r="H36" s="41">
        <v>1</v>
      </c>
      <c r="I36" s="60" t="str">
        <f>B36</f>
        <v>Беруши</v>
      </c>
      <c r="J36" s="45"/>
      <c r="K36" s="46" t="str">
        <f>C36</f>
        <v>шт</v>
      </c>
      <c r="L36" s="47">
        <v>84.06</v>
      </c>
      <c r="M36" s="42"/>
      <c r="N36" s="58">
        <v>20</v>
      </c>
      <c r="O36" s="48">
        <f>M36*N36</f>
        <v>0</v>
      </c>
      <c r="P36" s="43"/>
      <c r="Q36" s="43"/>
      <c r="R36" s="43"/>
      <c r="S36" s="43"/>
      <c r="T36" s="43"/>
      <c r="U36" s="43"/>
      <c r="V36" s="43"/>
      <c r="W36" s="43"/>
      <c r="X36" s="43"/>
      <c r="Y36" s="43"/>
    </row>
    <row r="37" spans="1:25" s="49" customFormat="1" x14ac:dyDescent="0.25">
      <c r="A37" s="41">
        <v>2</v>
      </c>
      <c r="B37" s="56" t="s">
        <v>26</v>
      </c>
      <c r="C37" s="57" t="s">
        <v>20</v>
      </c>
      <c r="D37" s="61">
        <v>269.98</v>
      </c>
      <c r="E37" s="58">
        <v>12</v>
      </c>
      <c r="F37" s="59">
        <f t="shared" ref="F37:F64" si="3">D37*E37</f>
        <v>3239.76</v>
      </c>
      <c r="G37" s="43"/>
      <c r="H37" s="41">
        <v>2</v>
      </c>
      <c r="I37" s="60" t="str">
        <f t="shared" ref="I37:I65" si="4">B37</f>
        <v>Маска сварщика НН-10</v>
      </c>
      <c r="J37" s="45"/>
      <c r="K37" s="46" t="str">
        <f t="shared" ref="K37:K53" si="5">C37</f>
        <v>шт</v>
      </c>
      <c r="L37" s="47">
        <v>269.98</v>
      </c>
      <c r="M37" s="42"/>
      <c r="N37" s="58">
        <v>12</v>
      </c>
      <c r="O37" s="48">
        <f t="shared" ref="O37:O53" si="6">M37*N37</f>
        <v>0</v>
      </c>
      <c r="P37" s="43"/>
      <c r="Q37" s="43"/>
      <c r="R37" s="43"/>
      <c r="S37" s="43"/>
      <c r="T37" s="43"/>
      <c r="U37" s="43"/>
      <c r="V37" s="43"/>
      <c r="W37" s="43"/>
      <c r="X37" s="43"/>
      <c r="Y37" s="43"/>
    </row>
    <row r="38" spans="1:25" s="49" customFormat="1" ht="27.75" customHeight="1" x14ac:dyDescent="0.25">
      <c r="A38" s="41">
        <v>3</v>
      </c>
      <c r="B38" s="56" t="s">
        <v>49</v>
      </c>
      <c r="C38" s="57" t="s">
        <v>20</v>
      </c>
      <c r="D38" s="61">
        <v>3697.28</v>
      </c>
      <c r="E38" s="58">
        <v>2</v>
      </c>
      <c r="F38" s="59">
        <f t="shared" si="3"/>
        <v>7394.56</v>
      </c>
      <c r="G38" s="43"/>
      <c r="H38" s="41">
        <v>3</v>
      </c>
      <c r="I38" s="60" t="str">
        <f t="shared" si="4"/>
        <v>Маска сварщика,оборудованная линзой "Хамелеон" НТ-615</v>
      </c>
      <c r="J38" s="45"/>
      <c r="K38" s="46" t="str">
        <f t="shared" si="5"/>
        <v>шт</v>
      </c>
      <c r="L38" s="47">
        <v>3697.28</v>
      </c>
      <c r="M38" s="42"/>
      <c r="N38" s="58">
        <v>2</v>
      </c>
      <c r="O38" s="48">
        <f t="shared" si="6"/>
        <v>0</v>
      </c>
      <c r="P38" s="43"/>
      <c r="Q38" s="43"/>
      <c r="R38" s="43"/>
      <c r="S38" s="43"/>
      <c r="T38" s="43"/>
      <c r="U38" s="43"/>
      <c r="V38" s="43"/>
      <c r="W38" s="43"/>
      <c r="X38" s="43"/>
      <c r="Y38" s="43"/>
    </row>
    <row r="39" spans="1:25" s="49" customFormat="1" ht="25.5" x14ac:dyDescent="0.25">
      <c r="A39" s="41">
        <v>4</v>
      </c>
      <c r="B39" s="56" t="s">
        <v>27</v>
      </c>
      <c r="C39" s="57" t="s">
        <v>20</v>
      </c>
      <c r="D39" s="61">
        <v>187.5</v>
      </c>
      <c r="E39" s="58">
        <v>151</v>
      </c>
      <c r="F39" s="59">
        <f t="shared" si="3"/>
        <v>28312.5</v>
      </c>
      <c r="G39" s="43"/>
      <c r="H39" s="41">
        <v>4</v>
      </c>
      <c r="I39" s="60" t="str">
        <f t="shared" si="4"/>
        <v>Наушники противошумные СОМЗ-1М</v>
      </c>
      <c r="J39" s="45"/>
      <c r="K39" s="46" t="str">
        <f t="shared" si="5"/>
        <v>шт</v>
      </c>
      <c r="L39" s="47">
        <v>187.5</v>
      </c>
      <c r="M39" s="42"/>
      <c r="N39" s="58">
        <v>151</v>
      </c>
      <c r="O39" s="48">
        <f t="shared" si="6"/>
        <v>0</v>
      </c>
      <c r="P39" s="43"/>
      <c r="Q39" s="43"/>
      <c r="R39" s="43"/>
      <c r="S39" s="43"/>
      <c r="T39" s="43"/>
      <c r="U39" s="43"/>
      <c r="V39" s="43"/>
      <c r="W39" s="43"/>
      <c r="X39" s="43"/>
      <c r="Y39" s="43"/>
    </row>
    <row r="40" spans="1:25" s="49" customFormat="1" ht="25.5" x14ac:dyDescent="0.25">
      <c r="A40" s="41">
        <v>5</v>
      </c>
      <c r="B40" s="56" t="s">
        <v>50</v>
      </c>
      <c r="C40" s="57" t="s">
        <v>20</v>
      </c>
      <c r="D40" s="61">
        <v>685.66</v>
      </c>
      <c r="E40" s="58">
        <v>100</v>
      </c>
      <c r="F40" s="59">
        <f t="shared" si="3"/>
        <v>68566</v>
      </c>
      <c r="G40" s="43"/>
      <c r="H40" s="41">
        <v>5</v>
      </c>
      <c r="I40" s="60" t="str">
        <f t="shared" si="4"/>
        <v xml:space="preserve">Наушники противошумные СОМЗ-45 пилот </v>
      </c>
      <c r="J40" s="45"/>
      <c r="K40" s="46" t="str">
        <f t="shared" si="5"/>
        <v>шт</v>
      </c>
      <c r="L40" s="47">
        <v>685.66</v>
      </c>
      <c r="M40" s="42"/>
      <c r="N40" s="58">
        <v>100</v>
      </c>
      <c r="O40" s="48">
        <f t="shared" si="6"/>
        <v>0</v>
      </c>
      <c r="P40" s="43"/>
      <c r="Q40" s="43"/>
      <c r="R40" s="43"/>
      <c r="S40" s="43"/>
      <c r="T40" s="43"/>
      <c r="U40" s="43"/>
      <c r="V40" s="43"/>
      <c r="W40" s="43"/>
      <c r="X40" s="43"/>
      <c r="Y40" s="43"/>
    </row>
    <row r="41" spans="1:25" s="49" customFormat="1" ht="54" customHeight="1" x14ac:dyDescent="0.25">
      <c r="A41" s="41">
        <v>6</v>
      </c>
      <c r="B41" s="56" t="s">
        <v>28</v>
      </c>
      <c r="C41" s="57" t="s">
        <v>20</v>
      </c>
      <c r="D41" s="61">
        <v>135.71719999999999</v>
      </c>
      <c r="E41" s="58">
        <v>55</v>
      </c>
      <c r="F41" s="59">
        <f t="shared" si="3"/>
        <v>7464.4459999999999</v>
      </c>
      <c r="G41" s="43"/>
      <c r="H41" s="41">
        <v>6</v>
      </c>
      <c r="I41" s="60" t="str">
        <f t="shared" si="4"/>
        <v>Очки "Кемилюкс" РС (SE-1128) закрытые с непрямой вентиляцией, с незапотевающим покрытием</v>
      </c>
      <c r="J41" s="45"/>
      <c r="K41" s="46" t="str">
        <f t="shared" si="5"/>
        <v>шт</v>
      </c>
      <c r="L41" s="47">
        <v>135.71719999999999</v>
      </c>
      <c r="M41" s="42"/>
      <c r="N41" s="58">
        <v>55</v>
      </c>
      <c r="O41" s="48">
        <f t="shared" si="6"/>
        <v>0</v>
      </c>
      <c r="P41" s="43"/>
      <c r="Q41" s="43"/>
      <c r="R41" s="43"/>
      <c r="S41" s="43"/>
      <c r="T41" s="43"/>
      <c r="U41" s="43"/>
      <c r="V41" s="43"/>
      <c r="W41" s="43"/>
      <c r="X41" s="43"/>
      <c r="Y41" s="43"/>
    </row>
    <row r="42" spans="1:25" s="49" customFormat="1" x14ac:dyDescent="0.25">
      <c r="A42" s="41">
        <v>7</v>
      </c>
      <c r="B42" s="56" t="s">
        <v>29</v>
      </c>
      <c r="C42" s="57" t="s">
        <v>20</v>
      </c>
      <c r="D42" s="61">
        <v>127.99</v>
      </c>
      <c r="E42" s="58">
        <v>5</v>
      </c>
      <c r="F42" s="59">
        <f t="shared" si="3"/>
        <v>639.94999999999993</v>
      </c>
      <c r="G42" s="43"/>
      <c r="H42" s="41">
        <v>7</v>
      </c>
      <c r="I42" s="60" t="str">
        <f t="shared" si="4"/>
        <v xml:space="preserve">Очки для газорезчиков ЗНР1 </v>
      </c>
      <c r="J42" s="45"/>
      <c r="K42" s="46" t="str">
        <f t="shared" si="5"/>
        <v>шт</v>
      </c>
      <c r="L42" s="47">
        <v>127.99</v>
      </c>
      <c r="M42" s="42"/>
      <c r="N42" s="58">
        <v>5</v>
      </c>
      <c r="O42" s="48">
        <f t="shared" si="6"/>
        <v>0</v>
      </c>
      <c r="P42" s="43"/>
      <c r="Q42" s="43"/>
      <c r="R42" s="43"/>
      <c r="S42" s="43"/>
      <c r="T42" s="43"/>
      <c r="U42" s="43"/>
      <c r="V42" s="43"/>
      <c r="W42" s="43"/>
      <c r="X42" s="43"/>
      <c r="Y42" s="43"/>
    </row>
    <row r="43" spans="1:25" s="49" customFormat="1" x14ac:dyDescent="0.25">
      <c r="A43" s="41">
        <v>8</v>
      </c>
      <c r="B43" s="56" t="s">
        <v>51</v>
      </c>
      <c r="C43" s="57" t="s">
        <v>20</v>
      </c>
      <c r="D43" s="61">
        <v>223.48500000000001</v>
      </c>
      <c r="E43" s="58">
        <v>8</v>
      </c>
      <c r="F43" s="59">
        <f t="shared" si="3"/>
        <v>1787.88</v>
      </c>
      <c r="G43" s="43"/>
      <c r="H43" s="41">
        <v>8</v>
      </c>
      <c r="I43" s="60" t="str">
        <f t="shared" si="4"/>
        <v>Очки защитные ЗП 18</v>
      </c>
      <c r="J43" s="45"/>
      <c r="K43" s="46" t="str">
        <f t="shared" si="5"/>
        <v>шт</v>
      </c>
      <c r="L43" s="47">
        <v>223.48500000000001</v>
      </c>
      <c r="M43" s="42"/>
      <c r="N43" s="58">
        <v>8</v>
      </c>
      <c r="O43" s="48">
        <f t="shared" si="6"/>
        <v>0</v>
      </c>
      <c r="P43" s="43"/>
      <c r="Q43" s="43"/>
      <c r="R43" s="43"/>
      <c r="S43" s="43"/>
      <c r="T43" s="43"/>
      <c r="U43" s="43"/>
      <c r="V43" s="43"/>
      <c r="W43" s="43"/>
      <c r="X43" s="43"/>
      <c r="Y43" s="43"/>
    </row>
    <row r="44" spans="1:25" s="49" customFormat="1" ht="25.5" x14ac:dyDescent="0.25">
      <c r="A44" s="41">
        <v>9</v>
      </c>
      <c r="B44" s="56" t="s">
        <v>52</v>
      </c>
      <c r="C44" s="57" t="s">
        <v>20</v>
      </c>
      <c r="D44" s="61">
        <v>127.12</v>
      </c>
      <c r="E44" s="58">
        <v>40</v>
      </c>
      <c r="F44" s="59">
        <f t="shared" si="3"/>
        <v>5084.8</v>
      </c>
      <c r="G44" s="43"/>
      <c r="H44" s="41">
        <v>9</v>
      </c>
      <c r="I44" s="60" t="str">
        <f t="shared" si="4"/>
        <v>Очки защитные O88 SURGUT super (5-2.5PC)</v>
      </c>
      <c r="J44" s="45"/>
      <c r="K44" s="46" t="str">
        <f t="shared" si="5"/>
        <v>шт</v>
      </c>
      <c r="L44" s="47">
        <v>127.12</v>
      </c>
      <c r="M44" s="42"/>
      <c r="N44" s="58">
        <v>40</v>
      </c>
      <c r="O44" s="48">
        <f t="shared" si="6"/>
        <v>0</v>
      </c>
      <c r="P44" s="43"/>
      <c r="Q44" s="43"/>
      <c r="R44" s="43"/>
      <c r="S44" s="43"/>
      <c r="T44" s="43"/>
      <c r="U44" s="43"/>
      <c r="V44" s="43"/>
      <c r="W44" s="43"/>
      <c r="X44" s="43"/>
      <c r="Y44" s="43"/>
    </row>
    <row r="45" spans="1:25" s="49" customFormat="1" x14ac:dyDescent="0.25">
      <c r="A45" s="41">
        <v>10</v>
      </c>
      <c r="B45" s="56" t="s">
        <v>31</v>
      </c>
      <c r="C45" s="57" t="s">
        <v>20</v>
      </c>
      <c r="D45" s="61">
        <v>148.02930000000001</v>
      </c>
      <c r="E45" s="58">
        <v>47</v>
      </c>
      <c r="F45" s="59">
        <f t="shared" si="3"/>
        <v>6957.3771000000006</v>
      </c>
      <c r="G45" s="43"/>
      <c r="H45" s="41">
        <v>10</v>
      </c>
      <c r="I45" s="60" t="str">
        <f t="shared" si="4"/>
        <v>Очки защитные ЗП 1-У</v>
      </c>
      <c r="J45" s="45"/>
      <c r="K45" s="46" t="str">
        <f t="shared" si="5"/>
        <v>шт</v>
      </c>
      <c r="L45" s="47">
        <v>148.02930000000001</v>
      </c>
      <c r="M45" s="42"/>
      <c r="N45" s="58">
        <v>47</v>
      </c>
      <c r="O45" s="48">
        <f t="shared" si="6"/>
        <v>0</v>
      </c>
      <c r="P45" s="43"/>
      <c r="Q45" s="43"/>
      <c r="R45" s="43"/>
      <c r="S45" s="43"/>
      <c r="T45" s="43"/>
      <c r="U45" s="43"/>
      <c r="V45" s="43"/>
      <c r="W45" s="43"/>
      <c r="X45" s="43"/>
      <c r="Y45" s="43"/>
    </row>
    <row r="46" spans="1:25" s="49" customFormat="1" x14ac:dyDescent="0.25">
      <c r="A46" s="41">
        <v>11</v>
      </c>
      <c r="B46" s="56" t="s">
        <v>32</v>
      </c>
      <c r="C46" s="57" t="s">
        <v>20</v>
      </c>
      <c r="D46" s="61">
        <v>194.33539999999999</v>
      </c>
      <c r="E46" s="58">
        <v>92</v>
      </c>
      <c r="F46" s="59">
        <f t="shared" si="3"/>
        <v>17878.856799999998</v>
      </c>
      <c r="G46" s="43"/>
      <c r="H46" s="41">
        <v>11</v>
      </c>
      <c r="I46" s="60" t="str">
        <f t="shared" si="4"/>
        <v>Очки защитные "Премиум"</v>
      </c>
      <c r="J46" s="45"/>
      <c r="K46" s="46" t="str">
        <f t="shared" si="5"/>
        <v>шт</v>
      </c>
      <c r="L46" s="47">
        <v>194.33539999999999</v>
      </c>
      <c r="M46" s="42"/>
      <c r="N46" s="58">
        <v>92</v>
      </c>
      <c r="O46" s="48">
        <f t="shared" si="6"/>
        <v>0</v>
      </c>
      <c r="P46" s="43"/>
      <c r="Q46" s="43"/>
      <c r="R46" s="43"/>
      <c r="S46" s="43"/>
      <c r="T46" s="43"/>
      <c r="U46" s="43"/>
      <c r="V46" s="43"/>
      <c r="W46" s="43"/>
      <c r="X46" s="43"/>
      <c r="Y46" s="43"/>
    </row>
    <row r="47" spans="1:25" s="49" customFormat="1" ht="30" customHeight="1" x14ac:dyDescent="0.25">
      <c r="A47" s="41">
        <v>12</v>
      </c>
      <c r="B47" s="56" t="s">
        <v>33</v>
      </c>
      <c r="C47" s="57" t="s">
        <v>20</v>
      </c>
      <c r="D47" s="61">
        <v>261.60840000000002</v>
      </c>
      <c r="E47" s="58">
        <v>114</v>
      </c>
      <c r="F47" s="59">
        <f t="shared" si="3"/>
        <v>29823.357600000003</v>
      </c>
      <c r="G47" s="43"/>
      <c r="H47" s="41">
        <v>12</v>
      </c>
      <c r="I47" s="60" t="str">
        <f t="shared" si="4"/>
        <v>Очки защитные (с прозрачным стеклом) ЗП 1-80</v>
      </c>
      <c r="J47" s="45"/>
      <c r="K47" s="46" t="str">
        <f t="shared" si="5"/>
        <v>шт</v>
      </c>
      <c r="L47" s="47">
        <v>261.60840000000002</v>
      </c>
      <c r="M47" s="42"/>
      <c r="N47" s="58">
        <v>114</v>
      </c>
      <c r="O47" s="48">
        <f t="shared" si="6"/>
        <v>0</v>
      </c>
      <c r="P47" s="43"/>
      <c r="Q47" s="43"/>
      <c r="R47" s="43"/>
      <c r="S47" s="43"/>
      <c r="T47" s="43"/>
      <c r="U47" s="43"/>
      <c r="V47" s="43"/>
      <c r="W47" s="43"/>
      <c r="X47" s="43"/>
      <c r="Y47" s="43"/>
    </row>
    <row r="48" spans="1:25" s="49" customFormat="1" ht="25.5" x14ac:dyDescent="0.25">
      <c r="A48" s="41">
        <v>13</v>
      </c>
      <c r="B48" s="56" t="s">
        <v>53</v>
      </c>
      <c r="C48" s="57" t="s">
        <v>20</v>
      </c>
      <c r="D48" s="61">
        <v>467.1</v>
      </c>
      <c r="E48" s="58">
        <v>49</v>
      </c>
      <c r="F48" s="59">
        <f t="shared" si="3"/>
        <v>22887.9</v>
      </c>
      <c r="G48" s="43"/>
      <c r="H48" s="41">
        <v>13</v>
      </c>
      <c r="I48" s="60" t="str">
        <f t="shared" si="4"/>
        <v>Очки защитные закрытые с прямой вентиляцией 3П2</v>
      </c>
      <c r="J48" s="45"/>
      <c r="K48" s="46" t="str">
        <f t="shared" si="5"/>
        <v>шт</v>
      </c>
      <c r="L48" s="47">
        <v>467.1</v>
      </c>
      <c r="M48" s="42"/>
      <c r="N48" s="58">
        <v>49</v>
      </c>
      <c r="O48" s="48">
        <f t="shared" si="6"/>
        <v>0</v>
      </c>
      <c r="P48" s="43"/>
      <c r="Q48" s="43"/>
      <c r="R48" s="43"/>
      <c r="S48" s="43"/>
      <c r="T48" s="43"/>
      <c r="U48" s="43"/>
      <c r="V48" s="43"/>
      <c r="W48" s="43"/>
      <c r="X48" s="43"/>
      <c r="Y48" s="43"/>
    </row>
    <row r="49" spans="1:25" s="49" customFormat="1" x14ac:dyDescent="0.25">
      <c r="A49" s="41">
        <v>14</v>
      </c>
      <c r="B49" s="56" t="s">
        <v>31</v>
      </c>
      <c r="C49" s="57" t="s">
        <v>20</v>
      </c>
      <c r="D49" s="61">
        <v>94.99</v>
      </c>
      <c r="E49" s="58">
        <v>55</v>
      </c>
      <c r="F49" s="59">
        <f t="shared" si="3"/>
        <v>5224.45</v>
      </c>
      <c r="G49" s="43"/>
      <c r="H49" s="41">
        <v>14</v>
      </c>
      <c r="I49" s="60" t="str">
        <f t="shared" si="4"/>
        <v>Очки защитные ЗП 1-У</v>
      </c>
      <c r="J49" s="45"/>
      <c r="K49" s="46" t="str">
        <f t="shared" si="5"/>
        <v>шт</v>
      </c>
      <c r="L49" s="47">
        <v>94.99</v>
      </c>
      <c r="M49" s="42"/>
      <c r="N49" s="58">
        <v>55</v>
      </c>
      <c r="O49" s="48">
        <f t="shared" si="6"/>
        <v>0</v>
      </c>
      <c r="P49" s="43"/>
      <c r="Q49" s="43"/>
      <c r="R49" s="43"/>
      <c r="S49" s="43"/>
      <c r="T49" s="43"/>
      <c r="U49" s="43"/>
      <c r="V49" s="43"/>
      <c r="W49" s="43"/>
      <c r="X49" s="43"/>
      <c r="Y49" s="43"/>
    </row>
    <row r="50" spans="1:25" s="49" customFormat="1" ht="25.5" x14ac:dyDescent="0.25">
      <c r="A50" s="41">
        <v>15</v>
      </c>
      <c r="B50" s="56" t="s">
        <v>37</v>
      </c>
      <c r="C50" s="57" t="s">
        <v>20</v>
      </c>
      <c r="D50" s="61">
        <v>94.99</v>
      </c>
      <c r="E50" s="58">
        <v>2</v>
      </c>
      <c r="F50" s="59">
        <f t="shared" si="3"/>
        <v>189.98</v>
      </c>
      <c r="G50" s="43"/>
      <c r="H50" s="41">
        <v>15</v>
      </c>
      <c r="I50" s="60" t="str">
        <f t="shared" si="4"/>
        <v>Очки защитные с прямой вентиляцией ЗП 2-80</v>
      </c>
      <c r="J50" s="45"/>
      <c r="K50" s="46" t="str">
        <f t="shared" si="5"/>
        <v>шт</v>
      </c>
      <c r="L50" s="47">
        <v>94.99</v>
      </c>
      <c r="M50" s="42"/>
      <c r="N50" s="58">
        <v>2</v>
      </c>
      <c r="O50" s="48">
        <f t="shared" si="6"/>
        <v>0</v>
      </c>
      <c r="P50" s="43"/>
      <c r="Q50" s="43"/>
      <c r="R50" s="43"/>
      <c r="S50" s="43"/>
      <c r="T50" s="43"/>
      <c r="U50" s="43"/>
      <c r="V50" s="43"/>
      <c r="W50" s="43"/>
      <c r="X50" s="43"/>
      <c r="Y50" s="43"/>
    </row>
    <row r="51" spans="1:25" s="49" customFormat="1" x14ac:dyDescent="0.25">
      <c r="A51" s="41">
        <v>16</v>
      </c>
      <c r="B51" s="56" t="s">
        <v>54</v>
      </c>
      <c r="C51" s="57" t="s">
        <v>20</v>
      </c>
      <c r="D51" s="61">
        <v>24.787099999999999</v>
      </c>
      <c r="E51" s="58">
        <v>35</v>
      </c>
      <c r="F51" s="59">
        <f t="shared" si="3"/>
        <v>867.54849999999999</v>
      </c>
      <c r="G51" s="43"/>
      <c r="H51" s="41">
        <v>16</v>
      </c>
      <c r="I51" s="60" t="str">
        <f t="shared" si="4"/>
        <v>Респиратор "Кама"</v>
      </c>
      <c r="J51" s="45"/>
      <c r="K51" s="46" t="str">
        <f t="shared" si="5"/>
        <v>шт</v>
      </c>
      <c r="L51" s="47">
        <v>24.787099999999999</v>
      </c>
      <c r="M51" s="42"/>
      <c r="N51" s="58">
        <v>35</v>
      </c>
      <c r="O51" s="48">
        <f t="shared" si="6"/>
        <v>0</v>
      </c>
      <c r="P51" s="43"/>
      <c r="Q51" s="43"/>
      <c r="R51" s="43"/>
      <c r="S51" s="43"/>
      <c r="T51" s="43"/>
      <c r="U51" s="43"/>
      <c r="V51" s="43"/>
      <c r="W51" s="43"/>
      <c r="X51" s="43"/>
      <c r="Y51" s="43"/>
    </row>
    <row r="52" spans="1:25" s="49" customFormat="1" ht="25.5" x14ac:dyDescent="0.25">
      <c r="A52" s="41">
        <v>17</v>
      </c>
      <c r="B52" s="56" t="s">
        <v>39</v>
      </c>
      <c r="C52" s="57" t="s">
        <v>20</v>
      </c>
      <c r="D52" s="61">
        <v>144.99</v>
      </c>
      <c r="E52" s="58">
        <v>80</v>
      </c>
      <c r="F52" s="59">
        <f t="shared" si="3"/>
        <v>11599.2</v>
      </c>
      <c r="G52" s="43"/>
      <c r="H52" s="41">
        <v>17</v>
      </c>
      <c r="I52" s="60" t="str">
        <f t="shared" si="4"/>
        <v>Респиратор Алина-АВ ( с клапаном)</v>
      </c>
      <c r="J52" s="45"/>
      <c r="K52" s="46" t="str">
        <f t="shared" si="5"/>
        <v>шт</v>
      </c>
      <c r="L52" s="47">
        <v>144.99</v>
      </c>
      <c r="M52" s="42"/>
      <c r="N52" s="58">
        <v>80</v>
      </c>
      <c r="O52" s="48">
        <f t="shared" si="6"/>
        <v>0</v>
      </c>
      <c r="P52" s="43"/>
      <c r="Q52" s="43"/>
      <c r="R52" s="43"/>
      <c r="S52" s="43"/>
      <c r="T52" s="43"/>
      <c r="U52" s="43"/>
      <c r="V52" s="43"/>
      <c r="W52" s="43"/>
      <c r="X52" s="43"/>
      <c r="Y52" s="43"/>
    </row>
    <row r="53" spans="1:25" s="49" customFormat="1" ht="25.5" x14ac:dyDescent="0.25">
      <c r="A53" s="41">
        <v>18</v>
      </c>
      <c r="B53" s="56" t="s">
        <v>55</v>
      </c>
      <c r="C53" s="57" t="s">
        <v>20</v>
      </c>
      <c r="D53" s="61">
        <v>282.02</v>
      </c>
      <c r="E53" s="58">
        <v>67</v>
      </c>
      <c r="F53" s="59">
        <f t="shared" si="3"/>
        <v>18895.34</v>
      </c>
      <c r="G53" s="43"/>
      <c r="H53" s="41">
        <v>18</v>
      </c>
      <c r="I53" s="60" t="str">
        <f t="shared" si="4"/>
        <v>Респиратор БРИЗ-3201 (РУ-60М)</v>
      </c>
      <c r="J53" s="45"/>
      <c r="K53" s="46" t="str">
        <f t="shared" si="5"/>
        <v>шт</v>
      </c>
      <c r="L53" s="47">
        <v>282.02</v>
      </c>
      <c r="M53" s="42"/>
      <c r="N53" s="58">
        <v>67</v>
      </c>
      <c r="O53" s="48">
        <f t="shared" si="6"/>
        <v>0</v>
      </c>
      <c r="P53" s="43"/>
      <c r="Q53" s="43"/>
      <c r="R53" s="43"/>
      <c r="S53" s="43"/>
      <c r="T53" s="43"/>
      <c r="U53" s="43"/>
      <c r="V53" s="43"/>
      <c r="W53" s="43"/>
      <c r="X53" s="43"/>
      <c r="Y53" s="43"/>
    </row>
    <row r="54" spans="1:25" s="49" customFormat="1" ht="25.5" x14ac:dyDescent="0.25">
      <c r="A54" s="41">
        <v>19</v>
      </c>
      <c r="B54" s="56" t="s">
        <v>56</v>
      </c>
      <c r="C54" s="57" t="s">
        <v>20</v>
      </c>
      <c r="D54" s="61">
        <v>340.77440000000001</v>
      </c>
      <c r="E54" s="58">
        <v>9</v>
      </c>
      <c r="F54" s="59">
        <f t="shared" si="3"/>
        <v>3066.9696000000004</v>
      </c>
      <c r="G54" s="43"/>
      <c r="H54" s="41">
        <v>1</v>
      </c>
      <c r="I54" s="60" t="str">
        <f t="shared" si="4"/>
        <v>Респиратор для сварщика противоаэрозольный ЗМ 9925</v>
      </c>
      <c r="J54" s="45"/>
      <c r="K54" s="46" t="str">
        <f>C54</f>
        <v>шт</v>
      </c>
      <c r="L54" s="47">
        <v>340.77440000000001</v>
      </c>
      <c r="M54" s="42"/>
      <c r="N54" s="58">
        <v>9</v>
      </c>
      <c r="O54" s="48">
        <f>M54*N54</f>
        <v>0</v>
      </c>
      <c r="P54" s="43"/>
      <c r="Q54" s="43"/>
      <c r="R54" s="43"/>
      <c r="S54" s="43"/>
      <c r="T54" s="43"/>
      <c r="U54" s="43"/>
      <c r="V54" s="43"/>
      <c r="W54" s="43"/>
      <c r="X54" s="43"/>
      <c r="Y54" s="43"/>
    </row>
    <row r="55" spans="1:25" s="49" customFormat="1" x14ac:dyDescent="0.25">
      <c r="A55" s="41">
        <v>20</v>
      </c>
      <c r="B55" s="56" t="s">
        <v>40</v>
      </c>
      <c r="C55" s="57" t="s">
        <v>20</v>
      </c>
      <c r="D55" s="61">
        <v>36.44</v>
      </c>
      <c r="E55" s="58">
        <v>20</v>
      </c>
      <c r="F55" s="59">
        <f t="shared" si="3"/>
        <v>728.8</v>
      </c>
      <c r="G55" s="43"/>
      <c r="H55" s="41">
        <v>2</v>
      </c>
      <c r="I55" s="60" t="str">
        <f t="shared" si="4"/>
        <v>Респиратор ЗМ 9320</v>
      </c>
      <c r="J55" s="45"/>
      <c r="K55" s="46" t="str">
        <f t="shared" ref="K55:K64" si="7">C55</f>
        <v>шт</v>
      </c>
      <c r="L55" s="47">
        <v>36.44</v>
      </c>
      <c r="M55" s="42"/>
      <c r="N55" s="58">
        <v>20</v>
      </c>
      <c r="O55" s="48">
        <f t="shared" ref="O55:O64" si="8">M55*N55</f>
        <v>0</v>
      </c>
      <c r="P55" s="43"/>
      <c r="Q55" s="43"/>
      <c r="R55" s="43"/>
      <c r="S55" s="43"/>
      <c r="T55" s="43"/>
      <c r="U55" s="43"/>
      <c r="V55" s="43"/>
      <c r="W55" s="43"/>
      <c r="X55" s="43"/>
      <c r="Y55" s="43"/>
    </row>
    <row r="56" spans="1:25" s="49" customFormat="1" x14ac:dyDescent="0.25">
      <c r="A56" s="41">
        <v>21</v>
      </c>
      <c r="B56" s="56" t="s">
        <v>41</v>
      </c>
      <c r="C56" s="57" t="s">
        <v>20</v>
      </c>
      <c r="D56" s="61">
        <v>15.354799999999999</v>
      </c>
      <c r="E56" s="58">
        <v>93</v>
      </c>
      <c r="F56" s="59">
        <f t="shared" si="3"/>
        <v>1427.9964</v>
      </c>
      <c r="G56" s="43"/>
      <c r="H56" s="41">
        <v>3</v>
      </c>
      <c r="I56" s="60" t="str">
        <f t="shared" si="4"/>
        <v>Респиратор Лепесток-200</v>
      </c>
      <c r="J56" s="45"/>
      <c r="K56" s="46" t="str">
        <f t="shared" si="7"/>
        <v>шт</v>
      </c>
      <c r="L56" s="47">
        <v>15.354799999999999</v>
      </c>
      <c r="M56" s="42"/>
      <c r="N56" s="58">
        <v>93</v>
      </c>
      <c r="O56" s="48">
        <f t="shared" si="8"/>
        <v>0</v>
      </c>
      <c r="P56" s="43"/>
      <c r="Q56" s="43"/>
      <c r="R56" s="43"/>
      <c r="S56" s="43"/>
      <c r="T56" s="43"/>
      <c r="U56" s="43"/>
      <c r="V56" s="43"/>
      <c r="W56" s="43"/>
      <c r="X56" s="43"/>
      <c r="Y56" s="43"/>
    </row>
    <row r="57" spans="1:25" s="49" customFormat="1" x14ac:dyDescent="0.25">
      <c r="A57" s="41">
        <v>22</v>
      </c>
      <c r="B57" s="56" t="s">
        <v>42</v>
      </c>
      <c r="C57" s="57" t="s">
        <v>20</v>
      </c>
      <c r="D57" s="61">
        <v>42.38</v>
      </c>
      <c r="E57" s="58">
        <v>40</v>
      </c>
      <c r="F57" s="59">
        <f t="shared" si="3"/>
        <v>1695.2</v>
      </c>
      <c r="G57" s="43"/>
      <c r="H57" s="41">
        <v>4</v>
      </c>
      <c r="I57" s="60" t="str">
        <f t="shared" si="4"/>
        <v>Респиратор Р-2</v>
      </c>
      <c r="J57" s="45"/>
      <c r="K57" s="46" t="str">
        <f t="shared" si="7"/>
        <v>шт</v>
      </c>
      <c r="L57" s="47">
        <v>42.38</v>
      </c>
      <c r="M57" s="42"/>
      <c r="N57" s="58">
        <v>40</v>
      </c>
      <c r="O57" s="48">
        <f t="shared" si="8"/>
        <v>0</v>
      </c>
      <c r="P57" s="43"/>
      <c r="Q57" s="43"/>
      <c r="R57" s="43"/>
      <c r="S57" s="43"/>
      <c r="T57" s="43"/>
      <c r="U57" s="43"/>
      <c r="V57" s="43"/>
      <c r="W57" s="43"/>
      <c r="X57" s="43"/>
      <c r="Y57" s="43"/>
    </row>
    <row r="58" spans="1:25" s="49" customFormat="1" x14ac:dyDescent="0.25">
      <c r="A58" s="41">
        <v>23</v>
      </c>
      <c r="B58" s="56" t="s">
        <v>43</v>
      </c>
      <c r="C58" s="57" t="s">
        <v>20</v>
      </c>
      <c r="D58" s="61">
        <v>186.43</v>
      </c>
      <c r="E58" s="58">
        <v>10</v>
      </c>
      <c r="F58" s="59">
        <f t="shared" si="3"/>
        <v>1864.3000000000002</v>
      </c>
      <c r="G58" s="43"/>
      <c r="H58" s="41">
        <v>5</v>
      </c>
      <c r="I58" s="60" t="str">
        <f t="shared" si="4"/>
        <v>Респиратор РПГ-67 марка А</v>
      </c>
      <c r="J58" s="45"/>
      <c r="K58" s="46" t="str">
        <f t="shared" si="7"/>
        <v>шт</v>
      </c>
      <c r="L58" s="47">
        <v>186.43</v>
      </c>
      <c r="M58" s="42"/>
      <c r="N58" s="58">
        <v>10</v>
      </c>
      <c r="O58" s="48">
        <f t="shared" si="8"/>
        <v>0</v>
      </c>
      <c r="P58" s="43"/>
      <c r="Q58" s="43"/>
      <c r="R58" s="43"/>
      <c r="S58" s="43"/>
      <c r="T58" s="43"/>
      <c r="U58" s="43"/>
      <c r="V58" s="43"/>
      <c r="W58" s="43"/>
      <c r="X58" s="43"/>
      <c r="Y58" s="43"/>
    </row>
    <row r="59" spans="1:25" s="49" customFormat="1" x14ac:dyDescent="0.25">
      <c r="A59" s="41">
        <v>24</v>
      </c>
      <c r="B59" s="56" t="s">
        <v>44</v>
      </c>
      <c r="C59" s="57" t="s">
        <v>20</v>
      </c>
      <c r="D59" s="61">
        <v>274.1653</v>
      </c>
      <c r="E59" s="58">
        <v>78</v>
      </c>
      <c r="F59" s="59">
        <f t="shared" si="3"/>
        <v>21384.893400000001</v>
      </c>
      <c r="G59" s="43"/>
      <c r="H59" s="41">
        <v>6</v>
      </c>
      <c r="I59" s="60" t="str">
        <f t="shared" si="4"/>
        <v>Респиратор РУ-60М марка А</v>
      </c>
      <c r="J59" s="45"/>
      <c r="K59" s="46" t="str">
        <f t="shared" si="7"/>
        <v>шт</v>
      </c>
      <c r="L59" s="47">
        <v>274.1653</v>
      </c>
      <c r="M59" s="42"/>
      <c r="N59" s="58">
        <v>78</v>
      </c>
      <c r="O59" s="48">
        <f t="shared" si="8"/>
        <v>0</v>
      </c>
      <c r="P59" s="43"/>
      <c r="Q59" s="43"/>
      <c r="R59" s="43"/>
      <c r="S59" s="43"/>
      <c r="T59" s="43"/>
      <c r="U59" s="43"/>
      <c r="V59" s="43"/>
      <c r="W59" s="43"/>
      <c r="X59" s="43"/>
      <c r="Y59" s="43"/>
    </row>
    <row r="60" spans="1:25" s="49" customFormat="1" x14ac:dyDescent="0.25">
      <c r="A60" s="41">
        <v>25</v>
      </c>
      <c r="B60" s="56" t="s">
        <v>57</v>
      </c>
      <c r="C60" s="57" t="s">
        <v>20</v>
      </c>
      <c r="D60" s="61">
        <v>17.21</v>
      </c>
      <c r="E60" s="58">
        <v>1</v>
      </c>
      <c r="F60" s="59">
        <f t="shared" si="3"/>
        <v>17.21</v>
      </c>
      <c r="G60" s="43"/>
      <c r="H60" s="41">
        <v>7</v>
      </c>
      <c r="I60" s="60" t="str">
        <f t="shared" si="4"/>
        <v xml:space="preserve">Стекло для маски сврщика ТС-3 </v>
      </c>
      <c r="J60" s="45"/>
      <c r="K60" s="46" t="str">
        <f t="shared" si="7"/>
        <v>шт</v>
      </c>
      <c r="L60" s="47">
        <v>17.21</v>
      </c>
      <c r="M60" s="42"/>
      <c r="N60" s="58">
        <v>1</v>
      </c>
      <c r="O60" s="48">
        <f t="shared" si="8"/>
        <v>0</v>
      </c>
      <c r="P60" s="43"/>
      <c r="Q60" s="43"/>
      <c r="R60" s="43"/>
      <c r="S60" s="43"/>
      <c r="T60" s="43"/>
      <c r="U60" s="43"/>
      <c r="V60" s="43"/>
      <c r="W60" s="43"/>
      <c r="X60" s="43"/>
      <c r="Y60" s="43"/>
    </row>
    <row r="61" spans="1:25" s="49" customFormat="1" x14ac:dyDescent="0.25">
      <c r="A61" s="41">
        <v>26</v>
      </c>
      <c r="B61" s="56" t="s">
        <v>58</v>
      </c>
      <c r="C61" s="57" t="s">
        <v>20</v>
      </c>
      <c r="D61" s="61">
        <v>5066.76</v>
      </c>
      <c r="E61" s="58">
        <v>3</v>
      </c>
      <c r="F61" s="59">
        <f t="shared" si="3"/>
        <v>15200.28</v>
      </c>
      <c r="G61" s="43"/>
      <c r="H61" s="41">
        <v>8</v>
      </c>
      <c r="I61" s="60" t="str">
        <f t="shared" si="4"/>
        <v>Шлем защитный Waipoua</v>
      </c>
      <c r="J61" s="45"/>
      <c r="K61" s="46" t="str">
        <f t="shared" si="7"/>
        <v>шт</v>
      </c>
      <c r="L61" s="47">
        <v>5066.76</v>
      </c>
      <c r="M61" s="42"/>
      <c r="N61" s="58">
        <v>3</v>
      </c>
      <c r="O61" s="48">
        <f t="shared" si="8"/>
        <v>0</v>
      </c>
      <c r="P61" s="43"/>
      <c r="Q61" s="43"/>
      <c r="R61" s="43"/>
      <c r="S61" s="43"/>
      <c r="T61" s="43"/>
      <c r="U61" s="43"/>
      <c r="V61" s="43"/>
      <c r="W61" s="43"/>
      <c r="X61" s="43"/>
      <c r="Y61" s="43"/>
    </row>
    <row r="62" spans="1:25" s="49" customFormat="1" x14ac:dyDescent="0.25">
      <c r="A62" s="41">
        <v>27</v>
      </c>
      <c r="B62" s="56" t="s">
        <v>59</v>
      </c>
      <c r="C62" s="57" t="s">
        <v>20</v>
      </c>
      <c r="D62" s="61">
        <v>556.6</v>
      </c>
      <c r="E62" s="58">
        <v>98</v>
      </c>
      <c r="F62" s="59">
        <f t="shared" si="3"/>
        <v>54546.8</v>
      </c>
      <c r="G62" s="43"/>
      <c r="H62" s="41">
        <v>9</v>
      </c>
      <c r="I62" s="60" t="str">
        <f t="shared" si="4"/>
        <v>Щиток защитный НС1</v>
      </c>
      <c r="J62" s="45"/>
      <c r="K62" s="46" t="str">
        <f t="shared" si="7"/>
        <v>шт</v>
      </c>
      <c r="L62" s="47">
        <v>556.6</v>
      </c>
      <c r="M62" s="42"/>
      <c r="N62" s="58">
        <v>98</v>
      </c>
      <c r="O62" s="48">
        <f t="shared" si="8"/>
        <v>0</v>
      </c>
      <c r="P62" s="43"/>
      <c r="Q62" s="43"/>
      <c r="R62" s="43"/>
      <c r="S62" s="43"/>
      <c r="T62" s="43"/>
      <c r="U62" s="43"/>
      <c r="V62" s="43"/>
      <c r="W62" s="43"/>
      <c r="X62" s="43"/>
      <c r="Y62" s="43"/>
    </row>
    <row r="63" spans="1:25" s="49" customFormat="1" ht="25.5" x14ac:dyDescent="0.25">
      <c r="A63" s="41">
        <v>28</v>
      </c>
      <c r="B63" s="56" t="s">
        <v>46</v>
      </c>
      <c r="C63" s="57" t="s">
        <v>20</v>
      </c>
      <c r="D63" s="61">
        <v>149.99</v>
      </c>
      <c r="E63" s="58">
        <v>32</v>
      </c>
      <c r="F63" s="59">
        <f t="shared" si="3"/>
        <v>4799.68</v>
      </c>
      <c r="G63" s="43"/>
      <c r="H63" s="41">
        <v>10</v>
      </c>
      <c r="I63" s="60" t="str">
        <f t="shared" si="4"/>
        <v>Щиток защитный наголовный с экраном НБТ-1</v>
      </c>
      <c r="J63" s="45"/>
      <c r="K63" s="46" t="str">
        <f t="shared" si="7"/>
        <v>шт</v>
      </c>
      <c r="L63" s="47">
        <v>149.99</v>
      </c>
      <c r="M63" s="42"/>
      <c r="N63" s="58">
        <v>32</v>
      </c>
      <c r="O63" s="48">
        <f t="shared" si="8"/>
        <v>0</v>
      </c>
      <c r="P63" s="43"/>
      <c r="Q63" s="43"/>
      <c r="R63" s="43"/>
      <c r="S63" s="43"/>
      <c r="T63" s="43"/>
      <c r="U63" s="43"/>
      <c r="V63" s="43"/>
      <c r="W63" s="43"/>
      <c r="X63" s="43"/>
      <c r="Y63" s="43"/>
    </row>
    <row r="64" spans="1:25" s="49" customFormat="1" ht="15.75" thickBot="1" x14ac:dyDescent="0.3">
      <c r="A64" s="41">
        <v>29</v>
      </c>
      <c r="B64" s="56" t="s">
        <v>47</v>
      </c>
      <c r="C64" s="57" t="s">
        <v>20</v>
      </c>
      <c r="D64" s="61">
        <v>380.27</v>
      </c>
      <c r="E64" s="58">
        <v>2</v>
      </c>
      <c r="F64" s="59">
        <f t="shared" si="3"/>
        <v>760.54</v>
      </c>
      <c r="G64" s="43"/>
      <c r="H64" s="41">
        <v>11</v>
      </c>
      <c r="I64" s="60" t="str">
        <f t="shared" si="4"/>
        <v>Щиток электросварщика НН-03</v>
      </c>
      <c r="J64" s="45"/>
      <c r="K64" s="46" t="str">
        <f t="shared" si="7"/>
        <v>шт</v>
      </c>
      <c r="L64" s="47">
        <v>380.27</v>
      </c>
      <c r="M64" s="42"/>
      <c r="N64" s="58">
        <v>2</v>
      </c>
      <c r="O64" s="48">
        <f t="shared" si="8"/>
        <v>0</v>
      </c>
      <c r="P64" s="43"/>
      <c r="Q64" s="43"/>
      <c r="R64" s="43"/>
      <c r="S64" s="43"/>
      <c r="T64" s="43"/>
      <c r="U64" s="43"/>
      <c r="V64" s="43"/>
      <c r="W64" s="43"/>
      <c r="X64" s="43"/>
      <c r="Y64" s="43"/>
    </row>
    <row r="65" spans="1:25" s="22" customFormat="1" ht="17.25" customHeight="1" thickBot="1" x14ac:dyDescent="0.3">
      <c r="A65" s="89" t="s">
        <v>23</v>
      </c>
      <c r="B65" s="90"/>
      <c r="C65" s="27"/>
      <c r="D65" s="25"/>
      <c r="E65" s="25"/>
      <c r="F65" s="28">
        <f>SUM(F36:F64)</f>
        <v>343987.77540000004</v>
      </c>
      <c r="G65" s="28"/>
      <c r="H65" s="25"/>
      <c r="I65" s="60">
        <f t="shared" si="4"/>
        <v>0</v>
      </c>
      <c r="J65" s="25"/>
      <c r="K65" s="26"/>
      <c r="L65" s="30"/>
      <c r="M65" s="30"/>
      <c r="N65" s="31"/>
      <c r="O65" s="30"/>
      <c r="P65" s="30"/>
    </row>
    <row r="66" spans="1:25" s="22" customFormat="1" ht="15.75" customHeight="1" x14ac:dyDescent="0.25">
      <c r="A66" s="83" t="s">
        <v>69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5"/>
    </row>
    <row r="67" spans="1:25" s="22" customFormat="1" ht="15.75" customHeight="1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8"/>
    </row>
    <row r="68" spans="1:25" x14ac:dyDescent="0.25">
      <c r="A68" s="41">
        <v>1</v>
      </c>
      <c r="B68" s="56" t="s">
        <v>24</v>
      </c>
      <c r="C68" s="57" t="s">
        <v>20</v>
      </c>
      <c r="D68" s="61">
        <v>10.5</v>
      </c>
      <c r="E68" s="58">
        <v>8</v>
      </c>
      <c r="F68" s="59">
        <f>D68*E68</f>
        <v>84</v>
      </c>
      <c r="G68" s="1"/>
      <c r="H68" s="41">
        <v>1</v>
      </c>
      <c r="I68" s="56" t="s">
        <v>24</v>
      </c>
      <c r="J68" s="45"/>
      <c r="K68" s="46" t="str">
        <f t="shared" ref="K68:K88" si="9">C68</f>
        <v>шт</v>
      </c>
      <c r="L68" s="47">
        <v>10.5</v>
      </c>
      <c r="M68" s="42"/>
      <c r="N68" s="58">
        <v>8</v>
      </c>
      <c r="O68" s="48">
        <f t="shared" ref="O68:O82" si="10">M68*N68</f>
        <v>0</v>
      </c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25">
      <c r="A69" s="50">
        <v>2</v>
      </c>
      <c r="B69" s="56" t="s">
        <v>25</v>
      </c>
      <c r="C69" s="57" t="s">
        <v>20</v>
      </c>
      <c r="D69" s="61">
        <v>288.13</v>
      </c>
      <c r="E69" s="58">
        <v>4</v>
      </c>
      <c r="F69" s="59">
        <f t="shared" ref="F69:F88" si="11">D69*E69</f>
        <v>1152.52</v>
      </c>
      <c r="G69" s="1"/>
      <c r="H69" s="50">
        <v>2</v>
      </c>
      <c r="I69" s="56" t="s">
        <v>25</v>
      </c>
      <c r="J69" s="52"/>
      <c r="K69" s="46" t="str">
        <f t="shared" si="9"/>
        <v>шт</v>
      </c>
      <c r="L69" s="47">
        <v>288.13</v>
      </c>
      <c r="M69" s="51"/>
      <c r="N69" s="58">
        <v>4</v>
      </c>
      <c r="O69" s="48">
        <f t="shared" si="10"/>
        <v>0</v>
      </c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38.25" x14ac:dyDescent="0.25">
      <c r="A70" s="50">
        <v>3</v>
      </c>
      <c r="B70" s="56" t="s">
        <v>49</v>
      </c>
      <c r="C70" s="57" t="s">
        <v>20</v>
      </c>
      <c r="D70" s="61">
        <v>6903.06</v>
      </c>
      <c r="E70" s="58">
        <v>1</v>
      </c>
      <c r="F70" s="59">
        <f t="shared" si="11"/>
        <v>6903.06</v>
      </c>
      <c r="G70" s="1"/>
      <c r="H70" s="50">
        <v>3</v>
      </c>
      <c r="I70" s="56" t="s">
        <v>49</v>
      </c>
      <c r="J70" s="52"/>
      <c r="K70" s="46" t="str">
        <f t="shared" si="9"/>
        <v>шт</v>
      </c>
      <c r="L70" s="47">
        <v>6903.06</v>
      </c>
      <c r="M70" s="51"/>
      <c r="N70" s="58">
        <v>1</v>
      </c>
      <c r="O70" s="48">
        <f t="shared" si="10"/>
        <v>0</v>
      </c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25">
      <c r="A71" s="50">
        <v>4</v>
      </c>
      <c r="B71" s="56" t="s">
        <v>60</v>
      </c>
      <c r="C71" s="57" t="s">
        <v>20</v>
      </c>
      <c r="D71" s="61">
        <v>872.84</v>
      </c>
      <c r="E71" s="58">
        <v>8</v>
      </c>
      <c r="F71" s="59">
        <f t="shared" si="11"/>
        <v>6982.72</v>
      </c>
      <c r="G71" s="1"/>
      <c r="H71" s="50">
        <v>4</v>
      </c>
      <c r="I71" s="56" t="s">
        <v>60</v>
      </c>
      <c r="J71" s="52"/>
      <c r="K71" s="46" t="str">
        <f t="shared" si="9"/>
        <v>шт</v>
      </c>
      <c r="L71" s="47">
        <v>872.84</v>
      </c>
      <c r="M71" s="51"/>
      <c r="N71" s="58">
        <v>8</v>
      </c>
      <c r="O71" s="48">
        <f t="shared" si="10"/>
        <v>0</v>
      </c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5.5" x14ac:dyDescent="0.25">
      <c r="A72" s="50">
        <v>5</v>
      </c>
      <c r="B72" s="56" t="s">
        <v>27</v>
      </c>
      <c r="C72" s="57" t="s">
        <v>20</v>
      </c>
      <c r="D72" s="61">
        <v>350.53250000000003</v>
      </c>
      <c r="E72" s="58">
        <v>74</v>
      </c>
      <c r="F72" s="59">
        <f t="shared" si="11"/>
        <v>25939.405000000002</v>
      </c>
      <c r="G72" s="1"/>
      <c r="H72" s="50">
        <v>5</v>
      </c>
      <c r="I72" s="56" t="s">
        <v>27</v>
      </c>
      <c r="J72" s="52"/>
      <c r="K72" s="46" t="str">
        <f t="shared" si="9"/>
        <v>шт</v>
      </c>
      <c r="L72" s="47">
        <v>350.53250000000003</v>
      </c>
      <c r="M72" s="51"/>
      <c r="N72" s="58">
        <v>74</v>
      </c>
      <c r="O72" s="48">
        <f t="shared" si="10"/>
        <v>0</v>
      </c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5.5" x14ac:dyDescent="0.25">
      <c r="A73" s="50">
        <v>6</v>
      </c>
      <c r="B73" s="56" t="s">
        <v>50</v>
      </c>
      <c r="C73" s="57" t="s">
        <v>20</v>
      </c>
      <c r="D73" s="61">
        <v>685.66</v>
      </c>
      <c r="E73" s="58">
        <v>1</v>
      </c>
      <c r="F73" s="59">
        <f t="shared" si="11"/>
        <v>685.66</v>
      </c>
      <c r="G73" s="1"/>
      <c r="H73" s="50">
        <v>6</v>
      </c>
      <c r="I73" s="56" t="s">
        <v>50</v>
      </c>
      <c r="J73" s="52"/>
      <c r="K73" s="46" t="str">
        <f t="shared" si="9"/>
        <v>шт</v>
      </c>
      <c r="L73" s="47">
        <v>685.66</v>
      </c>
      <c r="M73" s="51"/>
      <c r="N73" s="58">
        <v>1</v>
      </c>
      <c r="O73" s="48">
        <f t="shared" si="10"/>
        <v>0</v>
      </c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5.5" x14ac:dyDescent="0.25">
      <c r="A74" s="50">
        <v>7</v>
      </c>
      <c r="B74" s="56" t="s">
        <v>52</v>
      </c>
      <c r="C74" s="57" t="s">
        <v>20</v>
      </c>
      <c r="D74" s="61">
        <v>127.12</v>
      </c>
      <c r="E74" s="58">
        <v>33</v>
      </c>
      <c r="F74" s="59">
        <f t="shared" si="11"/>
        <v>4194.96</v>
      </c>
      <c r="G74" s="1"/>
      <c r="H74" s="50">
        <v>7</v>
      </c>
      <c r="I74" s="56" t="s">
        <v>52</v>
      </c>
      <c r="J74" s="52"/>
      <c r="K74" s="46" t="str">
        <f t="shared" si="9"/>
        <v>шт</v>
      </c>
      <c r="L74" s="47">
        <v>127.12</v>
      </c>
      <c r="M74" s="51"/>
      <c r="N74" s="58">
        <v>33</v>
      </c>
      <c r="O74" s="48">
        <f t="shared" si="10"/>
        <v>0</v>
      </c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25">
      <c r="A75" s="50">
        <v>8</v>
      </c>
      <c r="B75" s="56" t="s">
        <v>31</v>
      </c>
      <c r="C75" s="57" t="s">
        <v>20</v>
      </c>
      <c r="D75" s="61">
        <v>121.56270000000001</v>
      </c>
      <c r="E75" s="58">
        <v>54</v>
      </c>
      <c r="F75" s="59">
        <f t="shared" si="11"/>
        <v>6564.3858</v>
      </c>
      <c r="G75" s="1"/>
      <c r="H75" s="50">
        <v>8</v>
      </c>
      <c r="I75" s="56" t="s">
        <v>31</v>
      </c>
      <c r="J75" s="52"/>
      <c r="K75" s="46" t="str">
        <f t="shared" si="9"/>
        <v>шт</v>
      </c>
      <c r="L75" s="47">
        <v>121.56270000000001</v>
      </c>
      <c r="M75" s="51"/>
      <c r="N75" s="58">
        <v>54</v>
      </c>
      <c r="O75" s="48">
        <f t="shared" si="10"/>
        <v>0</v>
      </c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25">
      <c r="A76" s="50">
        <v>9</v>
      </c>
      <c r="B76" s="56" t="s">
        <v>32</v>
      </c>
      <c r="C76" s="57" t="s">
        <v>20</v>
      </c>
      <c r="D76" s="61">
        <v>375.2577</v>
      </c>
      <c r="E76" s="58">
        <v>44</v>
      </c>
      <c r="F76" s="59">
        <f t="shared" si="11"/>
        <v>16511.338800000001</v>
      </c>
      <c r="G76" s="1"/>
      <c r="H76" s="50">
        <v>9</v>
      </c>
      <c r="I76" s="56" t="s">
        <v>32</v>
      </c>
      <c r="J76" s="52"/>
      <c r="K76" s="46" t="str">
        <f t="shared" si="9"/>
        <v>шт</v>
      </c>
      <c r="L76" s="47">
        <v>375.2577</v>
      </c>
      <c r="M76" s="51"/>
      <c r="N76" s="58">
        <v>44</v>
      </c>
      <c r="O76" s="48">
        <f t="shared" si="10"/>
        <v>0</v>
      </c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5.5" x14ac:dyDescent="0.25">
      <c r="A77" s="50">
        <v>10</v>
      </c>
      <c r="B77" s="56" t="s">
        <v>33</v>
      </c>
      <c r="C77" s="57" t="s">
        <v>20</v>
      </c>
      <c r="D77" s="61">
        <v>94.99</v>
      </c>
      <c r="E77" s="58">
        <v>31</v>
      </c>
      <c r="F77" s="59">
        <f t="shared" si="11"/>
        <v>2944.69</v>
      </c>
      <c r="G77" s="1"/>
      <c r="H77" s="50">
        <v>10</v>
      </c>
      <c r="I77" s="56" t="s">
        <v>33</v>
      </c>
      <c r="J77" s="52"/>
      <c r="K77" s="46" t="str">
        <f t="shared" si="9"/>
        <v>шт</v>
      </c>
      <c r="L77" s="47">
        <v>94.99</v>
      </c>
      <c r="M77" s="51"/>
      <c r="N77" s="58">
        <v>31</v>
      </c>
      <c r="O77" s="48">
        <f t="shared" si="10"/>
        <v>0</v>
      </c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5.5" x14ac:dyDescent="0.25">
      <c r="A78" s="50">
        <v>11</v>
      </c>
      <c r="B78" s="56" t="s">
        <v>61</v>
      </c>
      <c r="C78" s="57" t="s">
        <v>20</v>
      </c>
      <c r="D78" s="61">
        <v>127.99</v>
      </c>
      <c r="E78" s="58">
        <v>9</v>
      </c>
      <c r="F78" s="59">
        <f t="shared" si="11"/>
        <v>1151.9099999999999</v>
      </c>
      <c r="G78" s="1"/>
      <c r="H78" s="50">
        <v>11</v>
      </c>
      <c r="I78" s="56" t="s">
        <v>61</v>
      </c>
      <c r="J78" s="52"/>
      <c r="K78" s="46" t="str">
        <f t="shared" si="9"/>
        <v>шт</v>
      </c>
      <c r="L78" s="47">
        <v>127.99</v>
      </c>
      <c r="M78" s="51"/>
      <c r="N78" s="58">
        <v>9</v>
      </c>
      <c r="O78" s="48">
        <f t="shared" si="10"/>
        <v>0</v>
      </c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38.25" x14ac:dyDescent="0.25">
      <c r="A79" s="50">
        <v>12</v>
      </c>
      <c r="B79" s="56" t="s">
        <v>34</v>
      </c>
      <c r="C79" s="57" t="s">
        <v>20</v>
      </c>
      <c r="D79" s="61">
        <v>354.98</v>
      </c>
      <c r="E79" s="58">
        <v>44</v>
      </c>
      <c r="F79" s="59">
        <f t="shared" si="11"/>
        <v>15619.12</v>
      </c>
      <c r="G79" s="1"/>
      <c r="H79" s="50">
        <v>12</v>
      </c>
      <c r="I79" s="56" t="s">
        <v>34</v>
      </c>
      <c r="J79" s="52"/>
      <c r="K79" s="46" t="str">
        <f t="shared" si="9"/>
        <v>шт</v>
      </c>
      <c r="L79" s="47">
        <v>354.98</v>
      </c>
      <c r="M79" s="51"/>
      <c r="N79" s="58">
        <v>44</v>
      </c>
      <c r="O79" s="48">
        <f t="shared" si="10"/>
        <v>0</v>
      </c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38.25" x14ac:dyDescent="0.25">
      <c r="A80" s="50">
        <v>13</v>
      </c>
      <c r="B80" s="56" t="s">
        <v>62</v>
      </c>
      <c r="C80" s="57" t="s">
        <v>20</v>
      </c>
      <c r="D80" s="61">
        <v>122.03</v>
      </c>
      <c r="E80" s="58">
        <v>69</v>
      </c>
      <c r="F80" s="59">
        <f t="shared" si="11"/>
        <v>8420.07</v>
      </c>
      <c r="G80" s="1"/>
      <c r="H80" s="50">
        <v>13</v>
      </c>
      <c r="I80" s="56" t="s">
        <v>62</v>
      </c>
      <c r="J80" s="52"/>
      <c r="K80" s="46" t="str">
        <f t="shared" si="9"/>
        <v>шт</v>
      </c>
      <c r="L80" s="47">
        <v>122.03</v>
      </c>
      <c r="M80" s="51"/>
      <c r="N80" s="58">
        <v>69</v>
      </c>
      <c r="O80" s="48">
        <f t="shared" si="10"/>
        <v>0</v>
      </c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5.5" x14ac:dyDescent="0.25">
      <c r="A81" s="50">
        <v>14</v>
      </c>
      <c r="B81" s="56" t="s">
        <v>37</v>
      </c>
      <c r="C81" s="57" t="s">
        <v>20</v>
      </c>
      <c r="D81" s="61">
        <v>94.99</v>
      </c>
      <c r="E81" s="58">
        <v>1</v>
      </c>
      <c r="F81" s="59">
        <f t="shared" si="11"/>
        <v>94.99</v>
      </c>
      <c r="G81" s="1"/>
      <c r="H81" s="50">
        <v>14</v>
      </c>
      <c r="I81" s="56" t="s">
        <v>37</v>
      </c>
      <c r="J81" s="52"/>
      <c r="K81" s="46" t="str">
        <f t="shared" si="9"/>
        <v>шт</v>
      </c>
      <c r="L81" s="47">
        <v>94.99</v>
      </c>
      <c r="M81" s="51"/>
      <c r="N81" s="58">
        <v>1</v>
      </c>
      <c r="O81" s="48">
        <f t="shared" si="10"/>
        <v>0</v>
      </c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5.5" x14ac:dyDescent="0.25">
      <c r="A82" s="50">
        <v>15</v>
      </c>
      <c r="B82" s="56" t="s">
        <v>39</v>
      </c>
      <c r="C82" s="57" t="s">
        <v>20</v>
      </c>
      <c r="D82" s="61">
        <v>144.99</v>
      </c>
      <c r="E82" s="58">
        <v>12</v>
      </c>
      <c r="F82" s="59">
        <f t="shared" si="11"/>
        <v>1739.88</v>
      </c>
      <c r="G82" s="1"/>
      <c r="H82" s="50">
        <v>15</v>
      </c>
      <c r="I82" s="56" t="s">
        <v>39</v>
      </c>
      <c r="J82" s="52"/>
      <c r="K82" s="46" t="str">
        <f t="shared" si="9"/>
        <v>шт</v>
      </c>
      <c r="L82" s="47">
        <v>144.99</v>
      </c>
      <c r="M82" s="51"/>
      <c r="N82" s="58">
        <v>12</v>
      </c>
      <c r="O82" s="48">
        <f t="shared" si="10"/>
        <v>0</v>
      </c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3.25" customHeight="1" x14ac:dyDescent="0.25">
      <c r="A83" s="41">
        <v>16</v>
      </c>
      <c r="B83" s="56" t="s">
        <v>55</v>
      </c>
      <c r="C83" s="57" t="s">
        <v>20</v>
      </c>
      <c r="D83" s="61">
        <v>282.02</v>
      </c>
      <c r="E83" s="58">
        <v>1</v>
      </c>
      <c r="F83" s="59">
        <f t="shared" si="11"/>
        <v>282.02</v>
      </c>
      <c r="G83" s="1"/>
      <c r="H83" s="41">
        <v>16</v>
      </c>
      <c r="I83" s="56" t="s">
        <v>55</v>
      </c>
      <c r="J83" s="45"/>
      <c r="K83" s="46" t="str">
        <f t="shared" si="9"/>
        <v>шт</v>
      </c>
      <c r="L83" s="47">
        <v>282.02</v>
      </c>
      <c r="M83" s="42"/>
      <c r="N83" s="58">
        <v>1</v>
      </c>
      <c r="O83" s="48">
        <f>M83*N83</f>
        <v>0</v>
      </c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9.25" customHeight="1" x14ac:dyDescent="0.25">
      <c r="A84" s="41">
        <v>17</v>
      </c>
      <c r="B84" s="56" t="s">
        <v>56</v>
      </c>
      <c r="C84" s="57" t="s">
        <v>20</v>
      </c>
      <c r="D84" s="61">
        <v>237.96</v>
      </c>
      <c r="E84" s="58">
        <v>1</v>
      </c>
      <c r="F84" s="59">
        <f t="shared" si="11"/>
        <v>237.96</v>
      </c>
      <c r="G84" s="1"/>
      <c r="H84" s="41">
        <v>17</v>
      </c>
      <c r="I84" s="56" t="s">
        <v>56</v>
      </c>
      <c r="J84" s="45"/>
      <c r="K84" s="46" t="str">
        <f t="shared" si="9"/>
        <v>шт</v>
      </c>
      <c r="L84" s="47">
        <v>237.96</v>
      </c>
      <c r="M84" s="42"/>
      <c r="N84" s="58">
        <v>1</v>
      </c>
      <c r="O84" s="48">
        <f t="shared" ref="O84:O104" si="12">M84*N84</f>
        <v>0</v>
      </c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31.5" customHeight="1" x14ac:dyDescent="0.25">
      <c r="A85" s="41">
        <v>18</v>
      </c>
      <c r="B85" s="56" t="s">
        <v>41</v>
      </c>
      <c r="C85" s="57" t="s">
        <v>20</v>
      </c>
      <c r="D85" s="61">
        <v>15.2857</v>
      </c>
      <c r="E85" s="58">
        <v>7</v>
      </c>
      <c r="F85" s="59">
        <f t="shared" si="11"/>
        <v>106.9999</v>
      </c>
      <c r="G85" s="1"/>
      <c r="H85" s="41">
        <v>18</v>
      </c>
      <c r="I85" s="56" t="s">
        <v>41</v>
      </c>
      <c r="J85" s="45"/>
      <c r="K85" s="46" t="str">
        <f t="shared" si="9"/>
        <v>шт</v>
      </c>
      <c r="L85" s="47">
        <v>15.2857</v>
      </c>
      <c r="M85" s="42"/>
      <c r="N85" s="58">
        <v>7</v>
      </c>
      <c r="O85" s="48">
        <f t="shared" si="12"/>
        <v>0</v>
      </c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5">
      <c r="A86" s="41">
        <v>19</v>
      </c>
      <c r="B86" s="56" t="s">
        <v>43</v>
      </c>
      <c r="C86" s="57" t="s">
        <v>20</v>
      </c>
      <c r="D86" s="61">
        <v>384.98</v>
      </c>
      <c r="E86" s="58">
        <v>7</v>
      </c>
      <c r="F86" s="59">
        <f t="shared" si="11"/>
        <v>2694.86</v>
      </c>
      <c r="G86" s="1"/>
      <c r="H86" s="41">
        <v>19</v>
      </c>
      <c r="I86" s="56" t="s">
        <v>43</v>
      </c>
      <c r="J86" s="45"/>
      <c r="K86" s="46" t="str">
        <f t="shared" si="9"/>
        <v>шт</v>
      </c>
      <c r="L86" s="47">
        <v>384.98</v>
      </c>
      <c r="M86" s="42"/>
      <c r="N86" s="58">
        <v>7</v>
      </c>
      <c r="O86" s="48">
        <f t="shared" si="12"/>
        <v>0</v>
      </c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5">
      <c r="A87" s="41">
        <v>20</v>
      </c>
      <c r="B87" s="56" t="s">
        <v>63</v>
      </c>
      <c r="C87" s="57" t="s">
        <v>20</v>
      </c>
      <c r="D87" s="61">
        <v>3914.81</v>
      </c>
      <c r="E87" s="58">
        <v>2</v>
      </c>
      <c r="F87" s="59">
        <f t="shared" si="11"/>
        <v>7829.62</v>
      </c>
      <c r="G87" s="1"/>
      <c r="H87" s="41">
        <v>20</v>
      </c>
      <c r="I87" s="56" t="s">
        <v>63</v>
      </c>
      <c r="J87" s="45"/>
      <c r="K87" s="46" t="str">
        <f t="shared" si="9"/>
        <v>шт</v>
      </c>
      <c r="L87" s="47">
        <v>3914.81</v>
      </c>
      <c r="M87" s="42"/>
      <c r="N87" s="58">
        <v>2</v>
      </c>
      <c r="O87" s="48">
        <f t="shared" si="12"/>
        <v>0</v>
      </c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5.5" x14ac:dyDescent="0.25">
      <c r="A88" s="50">
        <v>21</v>
      </c>
      <c r="B88" s="56" t="s">
        <v>64</v>
      </c>
      <c r="C88" s="57" t="s">
        <v>20</v>
      </c>
      <c r="D88" s="61">
        <v>394.83</v>
      </c>
      <c r="E88" s="58">
        <v>18</v>
      </c>
      <c r="F88" s="59">
        <f t="shared" si="11"/>
        <v>7106.94</v>
      </c>
      <c r="G88" s="1"/>
      <c r="H88" s="50">
        <v>21</v>
      </c>
      <c r="I88" s="56" t="s">
        <v>64</v>
      </c>
      <c r="J88" s="45"/>
      <c r="K88" s="46" t="str">
        <f t="shared" si="9"/>
        <v>шт</v>
      </c>
      <c r="L88" s="47">
        <v>394.83</v>
      </c>
      <c r="M88" s="42"/>
      <c r="N88" s="58">
        <v>18</v>
      </c>
      <c r="O88" s="48">
        <f t="shared" si="12"/>
        <v>0</v>
      </c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5.5" x14ac:dyDescent="0.25">
      <c r="A89" s="41">
        <v>22</v>
      </c>
      <c r="B89" s="56" t="s">
        <v>46</v>
      </c>
      <c r="C89" s="57" t="s">
        <v>20</v>
      </c>
      <c r="D89" s="61">
        <v>149.99</v>
      </c>
      <c r="E89" s="58">
        <v>1</v>
      </c>
      <c r="F89" s="59">
        <f t="shared" ref="F89" si="13">D89*E89</f>
        <v>149.99</v>
      </c>
      <c r="G89" s="1"/>
      <c r="H89" s="41">
        <v>22</v>
      </c>
      <c r="I89" s="56" t="s">
        <v>46</v>
      </c>
      <c r="J89" s="45"/>
      <c r="K89" s="46" t="str">
        <f t="shared" ref="K89" si="14">C89</f>
        <v>шт</v>
      </c>
      <c r="L89" s="47">
        <v>149.99</v>
      </c>
      <c r="M89" s="42"/>
      <c r="N89" s="58">
        <v>1</v>
      </c>
      <c r="O89" s="48">
        <f t="shared" ref="O89" si="15">M89*N89</f>
        <v>0</v>
      </c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s="22" customFormat="1" ht="30" customHeight="1" x14ac:dyDescent="0.25">
      <c r="A90" s="96" t="s">
        <v>17</v>
      </c>
      <c r="B90" s="97"/>
      <c r="C90" s="24"/>
      <c r="D90" s="32"/>
      <c r="E90" s="32"/>
      <c r="F90" s="28">
        <f>SUM(F68:F89)</f>
        <v>117397.09950000003</v>
      </c>
      <c r="G90" s="28"/>
      <c r="H90" s="32"/>
      <c r="I90" s="32"/>
      <c r="J90" s="32"/>
      <c r="K90" s="26"/>
      <c r="L90" s="30"/>
      <c r="M90" s="30"/>
      <c r="N90" s="31"/>
      <c r="O90" s="30"/>
      <c r="P90" s="30"/>
    </row>
    <row r="91" spans="1:25" s="22" customFormat="1" ht="15.75" customHeight="1" x14ac:dyDescent="0.25">
      <c r="A91" s="83" t="s">
        <v>70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5"/>
    </row>
    <row r="92" spans="1:25" ht="38.25" x14ac:dyDescent="0.25">
      <c r="A92" s="23">
        <v>1</v>
      </c>
      <c r="B92" s="56" t="s">
        <v>49</v>
      </c>
      <c r="C92" s="57" t="s">
        <v>20</v>
      </c>
      <c r="D92" s="61">
        <v>6903.06</v>
      </c>
      <c r="E92" s="58">
        <v>2</v>
      </c>
      <c r="F92" s="59">
        <f>D92*E92</f>
        <v>13806.12</v>
      </c>
      <c r="G92" s="1"/>
      <c r="H92" s="23">
        <v>1</v>
      </c>
      <c r="I92" s="56" t="s">
        <v>49</v>
      </c>
      <c r="J92" s="45"/>
      <c r="K92" s="46" t="str">
        <f t="shared" ref="K92:K104" si="16">C92</f>
        <v>шт</v>
      </c>
      <c r="L92" s="47">
        <v>6903.06</v>
      </c>
      <c r="M92" s="42"/>
      <c r="N92" s="58">
        <v>2</v>
      </c>
      <c r="O92" s="48">
        <f t="shared" si="12"/>
        <v>0</v>
      </c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5.5" x14ac:dyDescent="0.25">
      <c r="A93" s="23">
        <v>2</v>
      </c>
      <c r="B93" s="56" t="s">
        <v>27</v>
      </c>
      <c r="C93" s="57" t="s">
        <v>20</v>
      </c>
      <c r="D93" s="61">
        <v>392.00069999999999</v>
      </c>
      <c r="E93" s="58">
        <v>42</v>
      </c>
      <c r="F93" s="59">
        <f t="shared" ref="F93:F104" si="17">D93*E93</f>
        <v>16464.029399999999</v>
      </c>
      <c r="G93" s="1"/>
      <c r="H93" s="23">
        <v>2</v>
      </c>
      <c r="I93" s="56" t="s">
        <v>27</v>
      </c>
      <c r="J93" s="45"/>
      <c r="K93" s="46" t="str">
        <f t="shared" si="16"/>
        <v>шт</v>
      </c>
      <c r="L93" s="47">
        <v>392.00069999999999</v>
      </c>
      <c r="M93" s="42"/>
      <c r="N93" s="58">
        <v>42</v>
      </c>
      <c r="O93" s="48">
        <f t="shared" si="12"/>
        <v>0</v>
      </c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5.5" x14ac:dyDescent="0.25">
      <c r="A94" s="23">
        <v>3</v>
      </c>
      <c r="B94" s="56" t="s">
        <v>50</v>
      </c>
      <c r="C94" s="57" t="s">
        <v>20</v>
      </c>
      <c r="D94" s="61">
        <v>685.66</v>
      </c>
      <c r="E94" s="58">
        <v>43</v>
      </c>
      <c r="F94" s="59">
        <f t="shared" si="17"/>
        <v>29483.379999999997</v>
      </c>
      <c r="G94" s="1"/>
      <c r="H94" s="23">
        <v>3</v>
      </c>
      <c r="I94" s="56" t="s">
        <v>50</v>
      </c>
      <c r="J94" s="45"/>
      <c r="K94" s="46" t="str">
        <f t="shared" si="16"/>
        <v>шт</v>
      </c>
      <c r="L94" s="47">
        <v>685.66</v>
      </c>
      <c r="M94" s="42"/>
      <c r="N94" s="58">
        <v>43</v>
      </c>
      <c r="O94" s="48">
        <f t="shared" si="12"/>
        <v>0</v>
      </c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51" x14ac:dyDescent="0.25">
      <c r="A95" s="23">
        <v>4</v>
      </c>
      <c r="B95" s="56" t="s">
        <v>28</v>
      </c>
      <c r="C95" s="57" t="s">
        <v>20</v>
      </c>
      <c r="D95" s="61">
        <v>171.99</v>
      </c>
      <c r="E95" s="58">
        <v>6</v>
      </c>
      <c r="F95" s="59">
        <f t="shared" si="17"/>
        <v>1031.94</v>
      </c>
      <c r="G95" s="1"/>
      <c r="H95" s="23">
        <v>4</v>
      </c>
      <c r="I95" s="56" t="s">
        <v>28</v>
      </c>
      <c r="J95" s="45"/>
      <c r="K95" s="46" t="str">
        <f t="shared" si="16"/>
        <v>шт</v>
      </c>
      <c r="L95" s="47">
        <v>171.99</v>
      </c>
      <c r="M95" s="42"/>
      <c r="N95" s="58">
        <v>6</v>
      </c>
      <c r="O95" s="48">
        <f t="shared" si="12"/>
        <v>0</v>
      </c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5.5" x14ac:dyDescent="0.25">
      <c r="A96" s="23">
        <v>5</v>
      </c>
      <c r="B96" s="56" t="s">
        <v>52</v>
      </c>
      <c r="C96" s="57" t="s">
        <v>20</v>
      </c>
      <c r="D96" s="61">
        <v>127.12</v>
      </c>
      <c r="E96" s="58">
        <v>1</v>
      </c>
      <c r="F96" s="59">
        <f t="shared" si="17"/>
        <v>127.12</v>
      </c>
      <c r="G96" s="1"/>
      <c r="H96" s="23">
        <v>5</v>
      </c>
      <c r="I96" s="56" t="s">
        <v>52</v>
      </c>
      <c r="J96" s="45"/>
      <c r="K96" s="46" t="str">
        <f t="shared" si="16"/>
        <v>шт</v>
      </c>
      <c r="L96" s="47">
        <v>127.12</v>
      </c>
      <c r="M96" s="42"/>
      <c r="N96" s="58">
        <v>1</v>
      </c>
      <c r="O96" s="48">
        <f t="shared" si="12"/>
        <v>0</v>
      </c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5">
      <c r="A97" s="23">
        <v>6</v>
      </c>
      <c r="B97" s="56" t="s">
        <v>32</v>
      </c>
      <c r="C97" s="57" t="s">
        <v>20</v>
      </c>
      <c r="D97" s="61">
        <v>294.98</v>
      </c>
      <c r="E97" s="58">
        <v>13</v>
      </c>
      <c r="F97" s="59">
        <f t="shared" si="17"/>
        <v>3834.7400000000002</v>
      </c>
      <c r="G97" s="1"/>
      <c r="H97" s="23">
        <v>6</v>
      </c>
      <c r="I97" s="56" t="s">
        <v>32</v>
      </c>
      <c r="J97" s="45"/>
      <c r="K97" s="46" t="str">
        <f t="shared" si="16"/>
        <v>шт</v>
      </c>
      <c r="L97" s="47">
        <v>294.98</v>
      </c>
      <c r="M97" s="42"/>
      <c r="N97" s="58">
        <v>13</v>
      </c>
      <c r="O97" s="48">
        <f t="shared" si="12"/>
        <v>0</v>
      </c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5.5" x14ac:dyDescent="0.25">
      <c r="A98" s="23">
        <v>7</v>
      </c>
      <c r="B98" s="56" t="s">
        <v>61</v>
      </c>
      <c r="C98" s="57" t="s">
        <v>20</v>
      </c>
      <c r="D98" s="61">
        <v>127.99</v>
      </c>
      <c r="E98" s="58">
        <v>20</v>
      </c>
      <c r="F98" s="59">
        <f t="shared" si="17"/>
        <v>2559.7999999999997</v>
      </c>
      <c r="G98" s="1"/>
      <c r="H98" s="23">
        <v>7</v>
      </c>
      <c r="I98" s="56" t="s">
        <v>61</v>
      </c>
      <c r="J98" s="45"/>
      <c r="K98" s="46" t="str">
        <f t="shared" si="16"/>
        <v>шт</v>
      </c>
      <c r="L98" s="47">
        <v>127.99</v>
      </c>
      <c r="M98" s="42"/>
      <c r="N98" s="58">
        <v>20</v>
      </c>
      <c r="O98" s="48">
        <f t="shared" si="12"/>
        <v>0</v>
      </c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38.25" x14ac:dyDescent="0.25">
      <c r="A99" s="23">
        <v>8</v>
      </c>
      <c r="B99" s="56" t="s">
        <v>66</v>
      </c>
      <c r="C99" s="57" t="s">
        <v>20</v>
      </c>
      <c r="D99" s="61">
        <v>64.63</v>
      </c>
      <c r="E99" s="58">
        <v>35</v>
      </c>
      <c r="F99" s="59">
        <f t="shared" si="17"/>
        <v>2262.0499999999997</v>
      </c>
      <c r="G99" s="1"/>
      <c r="H99" s="23">
        <v>8</v>
      </c>
      <c r="I99" s="56" t="s">
        <v>66</v>
      </c>
      <c r="J99" s="45"/>
      <c r="K99" s="46" t="str">
        <f t="shared" si="16"/>
        <v>шт</v>
      </c>
      <c r="L99" s="47">
        <v>64.63</v>
      </c>
      <c r="M99" s="42"/>
      <c r="N99" s="58">
        <v>35</v>
      </c>
      <c r="O99" s="48">
        <f t="shared" si="12"/>
        <v>0</v>
      </c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5.5" x14ac:dyDescent="0.25">
      <c r="A100" s="23">
        <v>9</v>
      </c>
      <c r="B100" s="56" t="s">
        <v>53</v>
      </c>
      <c r="C100" s="57" t="s">
        <v>20</v>
      </c>
      <c r="D100" s="61">
        <v>467.1</v>
      </c>
      <c r="E100" s="58">
        <v>58</v>
      </c>
      <c r="F100" s="59">
        <f t="shared" si="17"/>
        <v>27091.800000000003</v>
      </c>
      <c r="G100" s="1"/>
      <c r="H100" s="23">
        <v>9</v>
      </c>
      <c r="I100" s="56" t="s">
        <v>53</v>
      </c>
      <c r="J100" s="45"/>
      <c r="K100" s="46" t="str">
        <f t="shared" si="16"/>
        <v>шт</v>
      </c>
      <c r="L100" s="47">
        <v>467.1</v>
      </c>
      <c r="M100" s="42"/>
      <c r="N100" s="58">
        <v>58</v>
      </c>
      <c r="O100" s="48">
        <f t="shared" si="12"/>
        <v>0</v>
      </c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5.5" x14ac:dyDescent="0.25">
      <c r="A101" s="23">
        <v>10</v>
      </c>
      <c r="B101" s="56" t="s">
        <v>37</v>
      </c>
      <c r="C101" s="57" t="s">
        <v>20</v>
      </c>
      <c r="D101" s="61">
        <v>94.99</v>
      </c>
      <c r="E101" s="58">
        <v>40</v>
      </c>
      <c r="F101" s="59">
        <f t="shared" si="17"/>
        <v>3799.6</v>
      </c>
      <c r="G101" s="1"/>
      <c r="H101" s="23">
        <v>10</v>
      </c>
      <c r="I101" s="56" t="s">
        <v>37</v>
      </c>
      <c r="J101" s="45"/>
      <c r="K101" s="46" t="str">
        <f t="shared" si="16"/>
        <v>шт</v>
      </c>
      <c r="L101" s="47">
        <v>94.99</v>
      </c>
      <c r="M101" s="42"/>
      <c r="N101" s="58">
        <v>40</v>
      </c>
      <c r="O101" s="48">
        <f t="shared" si="12"/>
        <v>0</v>
      </c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25">
      <c r="A102" s="23">
        <v>11</v>
      </c>
      <c r="B102" s="56" t="s">
        <v>43</v>
      </c>
      <c r="C102" s="57" t="s">
        <v>20</v>
      </c>
      <c r="D102" s="61">
        <v>384.98</v>
      </c>
      <c r="E102" s="58">
        <v>52</v>
      </c>
      <c r="F102" s="59">
        <f t="shared" si="17"/>
        <v>20018.96</v>
      </c>
      <c r="G102" s="1"/>
      <c r="H102" s="23">
        <v>11</v>
      </c>
      <c r="I102" s="56" t="s">
        <v>43</v>
      </c>
      <c r="J102" s="45"/>
      <c r="K102" s="46" t="str">
        <f t="shared" si="16"/>
        <v>шт</v>
      </c>
      <c r="L102" s="47">
        <v>384.98</v>
      </c>
      <c r="M102" s="42"/>
      <c r="N102" s="58">
        <v>52</v>
      </c>
      <c r="O102" s="48">
        <f t="shared" si="12"/>
        <v>0</v>
      </c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51" x14ac:dyDescent="0.25">
      <c r="A103" s="23">
        <v>12</v>
      </c>
      <c r="B103" s="56" t="s">
        <v>67</v>
      </c>
      <c r="C103" s="57" t="s">
        <v>20</v>
      </c>
      <c r="D103" s="61">
        <v>22875.37</v>
      </c>
      <c r="E103" s="58">
        <v>4</v>
      </c>
      <c r="F103" s="59">
        <f t="shared" si="17"/>
        <v>91501.48</v>
      </c>
      <c r="G103" s="1"/>
      <c r="H103" s="23">
        <v>12</v>
      </c>
      <c r="I103" s="56" t="s">
        <v>67</v>
      </c>
      <c r="J103" s="45"/>
      <c r="K103" s="46" t="str">
        <f t="shared" si="16"/>
        <v>шт</v>
      </c>
      <c r="L103" s="47">
        <v>22875.37</v>
      </c>
      <c r="M103" s="42"/>
      <c r="N103" s="58">
        <v>4</v>
      </c>
      <c r="O103" s="48">
        <f t="shared" si="12"/>
        <v>0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5.5" x14ac:dyDescent="0.25">
      <c r="A104" s="23">
        <v>13</v>
      </c>
      <c r="B104" s="56" t="s">
        <v>65</v>
      </c>
      <c r="C104" s="57" t="s">
        <v>20</v>
      </c>
      <c r="D104" s="61">
        <v>149.99</v>
      </c>
      <c r="E104" s="58">
        <v>2</v>
      </c>
      <c r="F104" s="59">
        <f t="shared" si="17"/>
        <v>299.98</v>
      </c>
      <c r="G104" s="1"/>
      <c r="H104" s="23">
        <v>13</v>
      </c>
      <c r="I104" s="56" t="s">
        <v>65</v>
      </c>
      <c r="J104" s="45"/>
      <c r="K104" s="46" t="str">
        <f t="shared" si="16"/>
        <v>шт</v>
      </c>
      <c r="L104" s="47">
        <v>149.99</v>
      </c>
      <c r="M104" s="42"/>
      <c r="N104" s="58">
        <v>2</v>
      </c>
      <c r="O104" s="48">
        <f t="shared" si="12"/>
        <v>0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s="22" customFormat="1" ht="27.75" customHeight="1" x14ac:dyDescent="0.25">
      <c r="A105" s="98" t="s">
        <v>18</v>
      </c>
      <c r="B105" s="97"/>
      <c r="C105" s="24"/>
      <c r="D105" s="32"/>
      <c r="E105" s="32"/>
      <c r="F105" s="28">
        <f>SUM(F92:F104)</f>
        <v>212280.9994</v>
      </c>
      <c r="G105" s="28"/>
      <c r="H105" s="33"/>
      <c r="I105" s="32"/>
      <c r="J105" s="32"/>
      <c r="K105" s="26"/>
      <c r="L105" s="30"/>
      <c r="M105" s="30"/>
      <c r="N105" s="31"/>
      <c r="O105" s="30"/>
      <c r="P105" s="30"/>
    </row>
    <row r="106" spans="1:25" s="22" customFormat="1" ht="15.75" customHeight="1" x14ac:dyDescent="0.25">
      <c r="A106" s="84" t="s">
        <v>71</v>
      </c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8"/>
    </row>
    <row r="107" spans="1:25" ht="25.5" x14ac:dyDescent="0.25">
      <c r="A107" s="41">
        <v>1</v>
      </c>
      <c r="B107" s="56" t="s">
        <v>50</v>
      </c>
      <c r="C107" s="57" t="s">
        <v>20</v>
      </c>
      <c r="D107" s="61">
        <v>685.66</v>
      </c>
      <c r="E107" s="58">
        <v>22</v>
      </c>
      <c r="F107" s="59">
        <f>D107*E107</f>
        <v>15084.519999999999</v>
      </c>
      <c r="G107" s="43"/>
      <c r="H107" s="41"/>
      <c r="I107" s="56" t="s">
        <v>50</v>
      </c>
      <c r="J107" s="45"/>
      <c r="K107" s="46" t="str">
        <f t="shared" ref="K107:K111" si="18">C107</f>
        <v>шт</v>
      </c>
      <c r="L107" s="47">
        <v>685.66</v>
      </c>
      <c r="M107" s="42"/>
      <c r="N107" s="58">
        <v>22</v>
      </c>
      <c r="O107" s="48">
        <f t="shared" ref="O107:O111" si="19">M107*N107</f>
        <v>0</v>
      </c>
      <c r="P107" s="43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51" x14ac:dyDescent="0.25">
      <c r="A108" s="41">
        <v>2</v>
      </c>
      <c r="B108" s="56" t="s">
        <v>28</v>
      </c>
      <c r="C108" s="57" t="s">
        <v>20</v>
      </c>
      <c r="D108" s="61">
        <v>144.99</v>
      </c>
      <c r="E108" s="58">
        <v>11</v>
      </c>
      <c r="F108" s="59">
        <f t="shared" ref="F108:F111" si="20">D108*E108</f>
        <v>1594.89</v>
      </c>
      <c r="G108" s="43"/>
      <c r="H108" s="41"/>
      <c r="I108" s="56" t="s">
        <v>28</v>
      </c>
      <c r="J108" s="45"/>
      <c r="K108" s="46" t="str">
        <f t="shared" si="18"/>
        <v>шт</v>
      </c>
      <c r="L108" s="47">
        <v>144.99</v>
      </c>
      <c r="M108" s="42"/>
      <c r="N108" s="58">
        <v>11</v>
      </c>
      <c r="O108" s="48">
        <f t="shared" si="19"/>
        <v>0</v>
      </c>
      <c r="P108" s="43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25">
      <c r="A109" s="50">
        <v>3</v>
      </c>
      <c r="B109" s="56" t="s">
        <v>32</v>
      </c>
      <c r="C109" s="57" t="s">
        <v>20</v>
      </c>
      <c r="D109" s="61">
        <v>133.88999999999999</v>
      </c>
      <c r="E109" s="58">
        <v>2</v>
      </c>
      <c r="F109" s="59">
        <f t="shared" si="20"/>
        <v>267.77999999999997</v>
      </c>
      <c r="G109" s="43"/>
      <c r="H109" s="50"/>
      <c r="I109" s="56" t="s">
        <v>32</v>
      </c>
      <c r="J109" s="52"/>
      <c r="K109" s="46" t="str">
        <f t="shared" si="18"/>
        <v>шт</v>
      </c>
      <c r="L109" s="47">
        <v>133.88999999999999</v>
      </c>
      <c r="M109" s="51"/>
      <c r="N109" s="58">
        <v>2</v>
      </c>
      <c r="O109" s="48">
        <f t="shared" si="19"/>
        <v>0</v>
      </c>
      <c r="P109" s="43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5.5" x14ac:dyDescent="0.25">
      <c r="A110" s="50">
        <v>4</v>
      </c>
      <c r="B110" s="56" t="s">
        <v>33</v>
      </c>
      <c r="C110" s="57" t="s">
        <v>20</v>
      </c>
      <c r="D110" s="61">
        <v>94.99</v>
      </c>
      <c r="E110" s="58">
        <v>15</v>
      </c>
      <c r="F110" s="59">
        <f t="shared" si="20"/>
        <v>1424.85</v>
      </c>
      <c r="G110" s="43"/>
      <c r="H110" s="50"/>
      <c r="I110" s="56" t="s">
        <v>33</v>
      </c>
      <c r="J110" s="52"/>
      <c r="K110" s="46" t="str">
        <f t="shared" si="18"/>
        <v>шт</v>
      </c>
      <c r="L110" s="47">
        <v>94.99</v>
      </c>
      <c r="M110" s="51"/>
      <c r="N110" s="58">
        <v>15</v>
      </c>
      <c r="O110" s="48">
        <f t="shared" si="19"/>
        <v>0</v>
      </c>
      <c r="P110" s="43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5">
      <c r="A111" s="50">
        <v>5</v>
      </c>
      <c r="B111" s="56" t="s">
        <v>42</v>
      </c>
      <c r="C111" s="57" t="s">
        <v>20</v>
      </c>
      <c r="D111" s="61">
        <v>38.130000000000003</v>
      </c>
      <c r="E111" s="58">
        <v>20</v>
      </c>
      <c r="F111" s="59">
        <f t="shared" si="20"/>
        <v>762.6</v>
      </c>
      <c r="G111" s="43"/>
      <c r="H111" s="50"/>
      <c r="I111" s="56" t="s">
        <v>42</v>
      </c>
      <c r="J111" s="52"/>
      <c r="K111" s="46" t="str">
        <f t="shared" si="18"/>
        <v>шт</v>
      </c>
      <c r="L111" s="47">
        <v>38.130000000000003</v>
      </c>
      <c r="M111" s="51"/>
      <c r="N111" s="58">
        <v>20</v>
      </c>
      <c r="O111" s="48">
        <f t="shared" si="19"/>
        <v>0</v>
      </c>
      <c r="P111" s="43"/>
      <c r="Q111" s="1"/>
      <c r="R111" s="1"/>
      <c r="S111" s="1"/>
      <c r="T111" s="1"/>
      <c r="U111" s="1"/>
      <c r="V111" s="1"/>
      <c r="W111" s="1"/>
      <c r="X111" s="1"/>
      <c r="Y111" s="1"/>
    </row>
    <row r="112" spans="1:25" s="22" customFormat="1" ht="17.25" customHeight="1" x14ac:dyDescent="0.25">
      <c r="A112" s="94" t="s">
        <v>21</v>
      </c>
      <c r="B112" s="95"/>
      <c r="C112" s="24"/>
      <c r="D112" s="32"/>
      <c r="E112" s="32"/>
      <c r="F112" s="28">
        <f>SUM(F107:F111)</f>
        <v>19134.639999999996</v>
      </c>
      <c r="G112" s="28"/>
      <c r="H112" s="32"/>
      <c r="I112" s="32"/>
      <c r="J112" s="32"/>
      <c r="K112" s="26"/>
      <c r="L112" s="30"/>
      <c r="M112" s="30"/>
      <c r="N112" s="31"/>
      <c r="O112" s="30"/>
      <c r="P112" s="30"/>
    </row>
    <row r="113" spans="1:25" s="22" customFormat="1" ht="15.75" customHeight="1" x14ac:dyDescent="0.25">
      <c r="A113" s="92" t="s">
        <v>72</v>
      </c>
      <c r="B113" s="92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3"/>
    </row>
    <row r="114" spans="1:25" x14ac:dyDescent="0.25">
      <c r="A114" s="50">
        <v>1</v>
      </c>
      <c r="B114" s="56" t="s">
        <v>26</v>
      </c>
      <c r="C114" s="57" t="s">
        <v>20</v>
      </c>
      <c r="D114" s="62">
        <v>533.88</v>
      </c>
      <c r="E114" s="58">
        <v>1</v>
      </c>
      <c r="F114" s="59">
        <f>D114*E114</f>
        <v>533.88</v>
      </c>
      <c r="G114" s="1"/>
      <c r="H114" s="50">
        <v>1</v>
      </c>
      <c r="I114" s="56" t="s">
        <v>26</v>
      </c>
      <c r="J114" s="52"/>
      <c r="K114" s="57" t="s">
        <v>20</v>
      </c>
      <c r="L114" s="47">
        <v>533.88</v>
      </c>
      <c r="M114" s="51"/>
      <c r="N114" s="58">
        <v>1</v>
      </c>
      <c r="O114" s="48">
        <f t="shared" ref="O114:O123" si="21">M114*N114</f>
        <v>0</v>
      </c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38.25" x14ac:dyDescent="0.25">
      <c r="A115" s="50">
        <v>2</v>
      </c>
      <c r="B115" s="56" t="s">
        <v>49</v>
      </c>
      <c r="C115" s="57" t="s">
        <v>20</v>
      </c>
      <c r="D115" s="62">
        <v>491.5</v>
      </c>
      <c r="E115" s="58">
        <v>4</v>
      </c>
      <c r="F115" s="59">
        <f t="shared" ref="F115:F123" si="22">D115*E115</f>
        <v>1966</v>
      </c>
      <c r="G115" s="1"/>
      <c r="H115" s="50">
        <v>2</v>
      </c>
      <c r="I115" s="56" t="s">
        <v>73</v>
      </c>
      <c r="J115" s="52"/>
      <c r="K115" s="57" t="s">
        <v>20</v>
      </c>
      <c r="L115" s="47">
        <v>491.5</v>
      </c>
      <c r="M115" s="51"/>
      <c r="N115" s="58">
        <v>4</v>
      </c>
      <c r="O115" s="48">
        <f t="shared" si="21"/>
        <v>0</v>
      </c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42.75" customHeight="1" x14ac:dyDescent="0.25">
      <c r="A116" s="50">
        <v>3</v>
      </c>
      <c r="B116" s="56" t="s">
        <v>27</v>
      </c>
      <c r="C116" s="57" t="s">
        <v>20</v>
      </c>
      <c r="D116" s="62">
        <v>252.53</v>
      </c>
      <c r="E116" s="58">
        <v>119</v>
      </c>
      <c r="F116" s="59">
        <f t="shared" si="22"/>
        <v>30051.07</v>
      </c>
      <c r="G116" s="1"/>
      <c r="H116" s="50">
        <v>3</v>
      </c>
      <c r="I116" s="56" t="s">
        <v>73</v>
      </c>
      <c r="J116" s="52"/>
      <c r="K116" s="57" t="s">
        <v>20</v>
      </c>
      <c r="L116" s="47">
        <v>252.53</v>
      </c>
      <c r="M116" s="51"/>
      <c r="N116" s="58">
        <v>119</v>
      </c>
      <c r="O116" s="48">
        <f t="shared" si="21"/>
        <v>0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25">
      <c r="A117" s="50">
        <v>4</v>
      </c>
      <c r="B117" s="56" t="s">
        <v>29</v>
      </c>
      <c r="C117" s="57" t="s">
        <v>20</v>
      </c>
      <c r="D117" s="62">
        <v>127.99</v>
      </c>
      <c r="E117" s="58">
        <v>4</v>
      </c>
      <c r="F117" s="59">
        <f t="shared" si="22"/>
        <v>511.96</v>
      </c>
      <c r="G117" s="1"/>
      <c r="H117" s="50">
        <v>4</v>
      </c>
      <c r="I117" s="56" t="s">
        <v>29</v>
      </c>
      <c r="J117" s="52"/>
      <c r="K117" s="57" t="s">
        <v>20</v>
      </c>
      <c r="L117" s="47">
        <v>127.99</v>
      </c>
      <c r="M117" s="51"/>
      <c r="N117" s="58">
        <v>4</v>
      </c>
      <c r="O117" s="48">
        <f t="shared" si="21"/>
        <v>0</v>
      </c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5.5" x14ac:dyDescent="0.25">
      <c r="A118" s="50">
        <v>5</v>
      </c>
      <c r="B118" s="56" t="s">
        <v>35</v>
      </c>
      <c r="C118" s="57" t="s">
        <v>20</v>
      </c>
      <c r="D118" s="62">
        <v>466.21839999999997</v>
      </c>
      <c r="E118" s="58">
        <v>123</v>
      </c>
      <c r="F118" s="59">
        <f t="shared" si="22"/>
        <v>57344.8632</v>
      </c>
      <c r="G118" s="1"/>
      <c r="H118" s="50">
        <v>5</v>
      </c>
      <c r="I118" s="56" t="s">
        <v>35</v>
      </c>
      <c r="J118" s="52"/>
      <c r="K118" s="57" t="s">
        <v>20</v>
      </c>
      <c r="L118" s="47">
        <v>467.1</v>
      </c>
      <c r="M118" s="51"/>
      <c r="N118" s="58">
        <v>123</v>
      </c>
      <c r="O118" s="48">
        <f t="shared" si="21"/>
        <v>0</v>
      </c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38.25" x14ac:dyDescent="0.25">
      <c r="A119" s="50">
        <v>6</v>
      </c>
      <c r="B119" s="56" t="s">
        <v>62</v>
      </c>
      <c r="C119" s="57" t="s">
        <v>20</v>
      </c>
      <c r="D119" s="62">
        <v>122.03</v>
      </c>
      <c r="E119" s="58">
        <v>2</v>
      </c>
      <c r="F119" s="59">
        <f t="shared" si="22"/>
        <v>244.06</v>
      </c>
      <c r="G119" s="1"/>
      <c r="H119" s="50">
        <v>6</v>
      </c>
      <c r="I119" s="56" t="s">
        <v>62</v>
      </c>
      <c r="J119" s="52"/>
      <c r="K119" s="57" t="s">
        <v>20</v>
      </c>
      <c r="L119" s="47">
        <v>122.03</v>
      </c>
      <c r="M119" s="51"/>
      <c r="N119" s="58">
        <v>2</v>
      </c>
      <c r="O119" s="48">
        <f t="shared" si="21"/>
        <v>0</v>
      </c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25">
      <c r="A120" s="50">
        <v>7</v>
      </c>
      <c r="B120" s="56" t="s">
        <v>38</v>
      </c>
      <c r="C120" s="57" t="s">
        <v>20</v>
      </c>
      <c r="D120" s="62">
        <v>189.83</v>
      </c>
      <c r="E120" s="58">
        <v>24</v>
      </c>
      <c r="F120" s="59">
        <f t="shared" si="22"/>
        <v>4555.92</v>
      </c>
      <c r="G120" s="1"/>
      <c r="H120" s="50">
        <v>7</v>
      </c>
      <c r="I120" s="56" t="s">
        <v>38</v>
      </c>
      <c r="J120" s="52"/>
      <c r="K120" s="57" t="s">
        <v>20</v>
      </c>
      <c r="L120" s="47">
        <v>189.83</v>
      </c>
      <c r="M120" s="51"/>
      <c r="N120" s="58">
        <v>24</v>
      </c>
      <c r="O120" s="48">
        <f t="shared" si="21"/>
        <v>0</v>
      </c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5.5" x14ac:dyDescent="0.25">
      <c r="A121" s="50">
        <v>8</v>
      </c>
      <c r="B121" s="56" t="s">
        <v>56</v>
      </c>
      <c r="C121" s="57" t="s">
        <v>20</v>
      </c>
      <c r="D121" s="62">
        <v>370.85</v>
      </c>
      <c r="E121" s="58">
        <v>4</v>
      </c>
      <c r="F121" s="59">
        <f t="shared" si="22"/>
        <v>1483.4</v>
      </c>
      <c r="G121" s="1"/>
      <c r="H121" s="50">
        <v>8</v>
      </c>
      <c r="I121" s="56" t="s">
        <v>56</v>
      </c>
      <c r="J121" s="52"/>
      <c r="K121" s="57" t="s">
        <v>20</v>
      </c>
      <c r="L121" s="47">
        <v>370.15</v>
      </c>
      <c r="M121" s="51"/>
      <c r="N121" s="58">
        <v>4</v>
      </c>
      <c r="O121" s="48">
        <f t="shared" si="21"/>
        <v>0</v>
      </c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25">
      <c r="A122" s="50">
        <v>9</v>
      </c>
      <c r="B122" s="56" t="s">
        <v>44</v>
      </c>
      <c r="C122" s="57" t="s">
        <v>20</v>
      </c>
      <c r="D122" s="62">
        <v>394.84</v>
      </c>
      <c r="E122" s="58">
        <v>25</v>
      </c>
      <c r="F122" s="59">
        <f t="shared" si="22"/>
        <v>9871</v>
      </c>
      <c r="G122" s="1"/>
      <c r="H122" s="50">
        <v>9</v>
      </c>
      <c r="I122" s="56" t="s">
        <v>44</v>
      </c>
      <c r="J122" s="52"/>
      <c r="K122" s="57" t="s">
        <v>20</v>
      </c>
      <c r="L122" s="47">
        <v>394.98</v>
      </c>
      <c r="M122" s="51"/>
      <c r="N122" s="58">
        <v>25</v>
      </c>
      <c r="O122" s="48">
        <f t="shared" si="21"/>
        <v>0</v>
      </c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5.5" x14ac:dyDescent="0.25">
      <c r="A123" s="50">
        <v>10</v>
      </c>
      <c r="B123" s="56" t="s">
        <v>46</v>
      </c>
      <c r="C123" s="57" t="s">
        <v>20</v>
      </c>
      <c r="D123" s="62">
        <v>179.65700000000001</v>
      </c>
      <c r="E123" s="58">
        <v>8</v>
      </c>
      <c r="F123" s="59">
        <f t="shared" si="22"/>
        <v>1437.2560000000001</v>
      </c>
      <c r="G123" s="1"/>
      <c r="H123" s="50">
        <v>10</v>
      </c>
      <c r="I123" s="56" t="s">
        <v>46</v>
      </c>
      <c r="J123" s="52"/>
      <c r="K123" s="57" t="s">
        <v>20</v>
      </c>
      <c r="L123" s="47">
        <v>179.65</v>
      </c>
      <c r="M123" s="51"/>
      <c r="N123" s="58">
        <v>8</v>
      </c>
      <c r="O123" s="48">
        <f t="shared" si="21"/>
        <v>0</v>
      </c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thickBot="1" x14ac:dyDescent="0.3">
      <c r="A124" s="94" t="s">
        <v>22</v>
      </c>
      <c r="B124" s="95"/>
      <c r="C124" s="42"/>
      <c r="D124" s="53"/>
      <c r="E124" s="54"/>
      <c r="F124" s="55">
        <f>SUM(F114:F123)</f>
        <v>107999.40919999998</v>
      </c>
      <c r="G124" s="1"/>
      <c r="H124" s="29"/>
      <c r="I124" s="15"/>
      <c r="J124" s="11"/>
      <c r="K124" s="16"/>
      <c r="L124" s="20"/>
      <c r="M124" s="10"/>
      <c r="N124" s="16"/>
      <c r="O124" s="17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1" customHeight="1" thickBot="1" x14ac:dyDescent="0.3">
      <c r="A125" s="71" t="s">
        <v>6</v>
      </c>
      <c r="B125" s="72"/>
      <c r="C125" s="72"/>
      <c r="D125" s="72"/>
      <c r="E125" s="73"/>
      <c r="F125" s="12">
        <f>F124+F112+F105+F90+F65+F34</f>
        <v>1230728.79382</v>
      </c>
      <c r="G125" s="1"/>
      <c r="H125" s="71" t="s">
        <v>6</v>
      </c>
      <c r="I125" s="72"/>
      <c r="J125" s="72"/>
      <c r="K125" s="72"/>
      <c r="L125" s="72"/>
      <c r="M125" s="72"/>
      <c r="N125" s="73"/>
      <c r="O125" s="12">
        <f>SUM(O10:O124)</f>
        <v>0</v>
      </c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" customHeight="1" x14ac:dyDescent="0.25">
      <c r="A126" s="100" t="s">
        <v>15</v>
      </c>
      <c r="B126" s="101"/>
      <c r="C126" s="101"/>
      <c r="D126" s="102"/>
      <c r="E126" s="63">
        <v>0.2</v>
      </c>
      <c r="F126" s="64">
        <f>F125*E126</f>
        <v>246145.75876400003</v>
      </c>
      <c r="G126" s="1"/>
      <c r="H126" s="100" t="s">
        <v>15</v>
      </c>
      <c r="I126" s="101"/>
      <c r="J126" s="101"/>
      <c r="K126" s="101"/>
      <c r="L126" s="101"/>
      <c r="M126" s="101"/>
      <c r="N126" s="63">
        <v>0.2</v>
      </c>
      <c r="O126" s="13">
        <f>O125*N126</f>
        <v>0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thickBot="1" x14ac:dyDescent="0.3">
      <c r="A127" s="99" t="s">
        <v>7</v>
      </c>
      <c r="B127" s="99"/>
      <c r="C127" s="99"/>
      <c r="D127" s="99"/>
      <c r="E127" s="99"/>
      <c r="F127" s="65">
        <f>F125+F126</f>
        <v>1476874.5525839999</v>
      </c>
      <c r="G127" s="66"/>
      <c r="H127" s="99" t="s">
        <v>7</v>
      </c>
      <c r="I127" s="99"/>
      <c r="J127" s="99"/>
      <c r="K127" s="99"/>
      <c r="L127" s="99"/>
      <c r="M127" s="99"/>
      <c r="N127" s="99"/>
      <c r="O127" s="14">
        <f>O125+O126</f>
        <v>0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33.75" customHeight="1" x14ac:dyDescent="0.25">
      <c r="A128" s="91"/>
      <c r="B128" s="91"/>
      <c r="C128" s="91"/>
      <c r="D128" s="91"/>
      <c r="E128" s="91"/>
      <c r="F128" s="91"/>
      <c r="G128" s="1"/>
      <c r="H128" s="1"/>
      <c r="I128" s="1"/>
      <c r="J128" s="1"/>
      <c r="K128" s="2"/>
      <c r="L128" s="2"/>
      <c r="M128" s="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1.5" customHeight="1" x14ac:dyDescent="0.25">
      <c r="A129" s="91"/>
      <c r="B129" s="91"/>
      <c r="C129" s="91"/>
      <c r="D129" s="91"/>
      <c r="E129" s="91"/>
      <c r="F129" s="91"/>
      <c r="G129" s="1"/>
      <c r="H129" s="1"/>
      <c r="I129" s="1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1"/>
    </row>
    <row r="130" spans="1:25" x14ac:dyDescent="0.25">
      <c r="Y130" s="1"/>
    </row>
    <row r="132" spans="1:25" x14ac:dyDescent="0.25">
      <c r="G132" t="e">
        <f>#REF!*#REF!</f>
        <v>#REF!</v>
      </c>
    </row>
  </sheetData>
  <mergeCells count="26">
    <mergeCell ref="A129:F129"/>
    <mergeCell ref="A113:P113"/>
    <mergeCell ref="A112:B112"/>
    <mergeCell ref="A124:B124"/>
    <mergeCell ref="A90:B90"/>
    <mergeCell ref="A106:P106"/>
    <mergeCell ref="A105:B105"/>
    <mergeCell ref="A128:F128"/>
    <mergeCell ref="A127:E127"/>
    <mergeCell ref="H127:N127"/>
    <mergeCell ref="A126:D126"/>
    <mergeCell ref="H126:M126"/>
    <mergeCell ref="A1:O1"/>
    <mergeCell ref="H7:O7"/>
    <mergeCell ref="H125:N125"/>
    <mergeCell ref="A3:D3"/>
    <mergeCell ref="A125:E125"/>
    <mergeCell ref="A4:F4"/>
    <mergeCell ref="A7:F7"/>
    <mergeCell ref="A9:M9"/>
    <mergeCell ref="A35:P35"/>
    <mergeCell ref="A91:P91"/>
    <mergeCell ref="A34:B34"/>
    <mergeCell ref="A66:P66"/>
    <mergeCell ref="A67:P67"/>
    <mergeCell ref="A65:B6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ignoredErrors>
    <ignoredError sqref="K10:K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2018-11-21T23:19:16Z</cp:lastPrinted>
  <dcterms:created xsi:type="dcterms:W3CDTF">2018-05-22T01:14:50Z</dcterms:created>
  <dcterms:modified xsi:type="dcterms:W3CDTF">2018-12-23T23:50:34Z</dcterms:modified>
</cp:coreProperties>
</file>