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ryuchkova_ty\Desktop\Документы\Мои документы\Конкурсы 2019 год\Первоочередные закупки\Пломбировочные материалы\ОКЗ лот № 234 Пломбировочные материалы\"/>
    </mc:Choice>
  </mc:AlternateContent>
  <bookViews>
    <workbookView xWindow="0" yWindow="0" windowWidth="28800" windowHeight="1359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4" i="1" l="1"/>
  <c r="G67" i="1"/>
  <c r="H75" i="1"/>
  <c r="G14" i="1"/>
  <c r="O66" i="1"/>
  <c r="P66" i="1" s="1"/>
  <c r="L66" i="1"/>
  <c r="J66" i="1"/>
  <c r="G59" i="1"/>
  <c r="G57" i="1"/>
  <c r="G56" i="1"/>
  <c r="G68" i="1" l="1"/>
  <c r="G45" i="1"/>
  <c r="G43" i="1"/>
  <c r="O65" i="1"/>
  <c r="P65" i="1" s="1"/>
  <c r="L65" i="1"/>
  <c r="J65" i="1"/>
  <c r="I65" i="1"/>
  <c r="G65" i="1"/>
  <c r="O64" i="1"/>
  <c r="P64" i="1" s="1"/>
  <c r="L64" i="1"/>
  <c r="J64" i="1"/>
  <c r="I64" i="1"/>
  <c r="O60" i="1"/>
  <c r="P60" i="1" s="1"/>
  <c r="L60" i="1"/>
  <c r="J60" i="1"/>
  <c r="I60" i="1"/>
  <c r="G60" i="1"/>
  <c r="I59" i="1"/>
  <c r="O58" i="1"/>
  <c r="P58" i="1" s="1"/>
  <c r="L58" i="1"/>
  <c r="J58" i="1"/>
  <c r="I58" i="1"/>
  <c r="G58" i="1"/>
  <c r="O57" i="1"/>
  <c r="P57" i="1" s="1"/>
  <c r="L57" i="1"/>
  <c r="J57" i="1"/>
  <c r="I57" i="1"/>
  <c r="G32" i="1"/>
  <c r="I56" i="1"/>
  <c r="O55" i="1"/>
  <c r="P55" i="1" s="1"/>
  <c r="L55" i="1"/>
  <c r="J55" i="1"/>
  <c r="I55" i="1"/>
  <c r="G55" i="1"/>
  <c r="O54" i="1"/>
  <c r="P54" i="1" s="1"/>
  <c r="L54" i="1"/>
  <c r="J54" i="1"/>
  <c r="I54" i="1"/>
  <c r="G54" i="1"/>
  <c r="O51" i="1"/>
  <c r="P51" i="1" s="1"/>
  <c r="L51" i="1"/>
  <c r="J51" i="1"/>
  <c r="I51" i="1"/>
  <c r="G51" i="1"/>
  <c r="O50" i="1"/>
  <c r="P50" i="1" s="1"/>
  <c r="L50" i="1"/>
  <c r="J50" i="1"/>
  <c r="I50" i="1"/>
  <c r="G50" i="1"/>
  <c r="O49" i="1"/>
  <c r="P49" i="1" s="1"/>
  <c r="L49" i="1"/>
  <c r="J49" i="1"/>
  <c r="I49" i="1"/>
  <c r="G49" i="1"/>
  <c r="O48" i="1"/>
  <c r="P48" i="1" s="1"/>
  <c r="L48" i="1"/>
  <c r="J48" i="1"/>
  <c r="I48" i="1"/>
  <c r="G48" i="1"/>
  <c r="O47" i="1"/>
  <c r="P47" i="1" s="1"/>
  <c r="L47" i="1"/>
  <c r="J47" i="1"/>
  <c r="I47" i="1"/>
  <c r="G47" i="1"/>
  <c r="O46" i="1"/>
  <c r="P46" i="1" s="1"/>
  <c r="L46" i="1"/>
  <c r="J46" i="1"/>
  <c r="I46" i="1"/>
  <c r="G46" i="1"/>
  <c r="O44" i="1"/>
  <c r="P44" i="1" s="1"/>
  <c r="L44" i="1"/>
  <c r="J44" i="1"/>
  <c r="I44" i="1"/>
  <c r="G44" i="1"/>
  <c r="I43" i="1"/>
  <c r="O42" i="1"/>
  <c r="P42" i="1" s="1"/>
  <c r="L42" i="1"/>
  <c r="J42" i="1"/>
  <c r="I42" i="1"/>
  <c r="G42" i="1"/>
  <c r="O41" i="1"/>
  <c r="P41" i="1" s="1"/>
  <c r="L41" i="1"/>
  <c r="J41" i="1"/>
  <c r="I41" i="1"/>
  <c r="G41" i="1"/>
  <c r="G52" i="1" s="1"/>
  <c r="O38" i="1"/>
  <c r="P38" i="1" s="1"/>
  <c r="L38" i="1"/>
  <c r="J38" i="1"/>
  <c r="I38" i="1"/>
  <c r="G38" i="1"/>
  <c r="O37" i="1"/>
  <c r="P37" i="1" s="1"/>
  <c r="L37" i="1"/>
  <c r="J37" i="1"/>
  <c r="I37" i="1"/>
  <c r="G37" i="1"/>
  <c r="O36" i="1"/>
  <c r="P36" i="1" s="1"/>
  <c r="L36" i="1"/>
  <c r="J36" i="1"/>
  <c r="I36" i="1"/>
  <c r="G36" i="1"/>
  <c r="O35" i="1"/>
  <c r="P35" i="1" s="1"/>
  <c r="L35" i="1"/>
  <c r="J35" i="1"/>
  <c r="I35" i="1"/>
  <c r="G35" i="1"/>
  <c r="O34" i="1"/>
  <c r="P34" i="1" s="1"/>
  <c r="L34" i="1"/>
  <c r="J34" i="1"/>
  <c r="I34" i="1"/>
  <c r="G34" i="1"/>
  <c r="O33" i="1"/>
  <c r="P33" i="1" s="1"/>
  <c r="L33" i="1"/>
  <c r="J33" i="1"/>
  <c r="I33" i="1"/>
  <c r="G33" i="1"/>
  <c r="O31" i="1"/>
  <c r="P31" i="1" s="1"/>
  <c r="L31" i="1"/>
  <c r="J31" i="1"/>
  <c r="I31" i="1"/>
  <c r="G31" i="1"/>
  <c r="G39" i="1" s="1"/>
  <c r="O27" i="1"/>
  <c r="P27" i="1" s="1"/>
  <c r="L27" i="1"/>
  <c r="J27" i="1"/>
  <c r="I27" i="1"/>
  <c r="G27" i="1"/>
  <c r="O26" i="1"/>
  <c r="P26" i="1" s="1"/>
  <c r="L26" i="1"/>
  <c r="J26" i="1"/>
  <c r="I26" i="1"/>
  <c r="G26" i="1"/>
  <c r="O25" i="1"/>
  <c r="P25" i="1" s="1"/>
  <c r="L25" i="1"/>
  <c r="J25" i="1"/>
  <c r="I25" i="1"/>
  <c r="G25" i="1"/>
  <c r="O24" i="1"/>
  <c r="P24" i="1" s="1"/>
  <c r="L24" i="1"/>
  <c r="J24" i="1"/>
  <c r="I24" i="1"/>
  <c r="G24" i="1"/>
  <c r="O23" i="1"/>
  <c r="P23" i="1" s="1"/>
  <c r="L23" i="1"/>
  <c r="J23" i="1"/>
  <c r="I23" i="1"/>
  <c r="G23" i="1"/>
  <c r="O22" i="1"/>
  <c r="P22" i="1" s="1"/>
  <c r="L22" i="1"/>
  <c r="J22" i="1"/>
  <c r="I22" i="1"/>
  <c r="G22" i="1"/>
  <c r="O21" i="1"/>
  <c r="P21" i="1" s="1"/>
  <c r="L21" i="1"/>
  <c r="J21" i="1"/>
  <c r="I21" i="1"/>
  <c r="G21" i="1"/>
  <c r="G28" i="1" s="1"/>
  <c r="G61" i="1" l="1"/>
  <c r="I11" i="1"/>
  <c r="I12" i="1"/>
  <c r="I13" i="1"/>
  <c r="I14" i="1"/>
  <c r="I15" i="1"/>
  <c r="I16" i="1"/>
  <c r="I17" i="1"/>
  <c r="I18" i="1"/>
  <c r="I10" i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0" i="1"/>
  <c r="P10" i="1" s="1"/>
  <c r="L11" i="1"/>
  <c r="L12" i="1"/>
  <c r="L13" i="1"/>
  <c r="L14" i="1"/>
  <c r="L15" i="1"/>
  <c r="L16" i="1"/>
  <c r="L17" i="1"/>
  <c r="L18" i="1"/>
  <c r="L10" i="1"/>
  <c r="J11" i="1"/>
  <c r="J12" i="1"/>
  <c r="J13" i="1"/>
  <c r="J14" i="1"/>
  <c r="J15" i="1"/>
  <c r="J16" i="1"/>
  <c r="J17" i="1"/>
  <c r="J18" i="1"/>
  <c r="J10" i="1"/>
  <c r="G11" i="1"/>
  <c r="G12" i="1"/>
  <c r="G13" i="1"/>
  <c r="G15" i="1"/>
  <c r="G16" i="1"/>
  <c r="G17" i="1"/>
  <c r="G18" i="1"/>
  <c r="G10" i="1"/>
  <c r="G19" i="1" l="1"/>
  <c r="P68" i="1"/>
  <c r="G69" i="1" l="1"/>
  <c r="G70" i="1" s="1"/>
  <c r="P69" i="1"/>
  <c r="P70" i="1" s="1"/>
</calcChain>
</file>

<file path=xl/sharedStrings.xml><?xml version="1.0" encoding="utf-8"?>
<sst xmlns="http://schemas.openxmlformats.org/spreadsheetml/2006/main" count="145" uniqueCount="67">
  <si>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</si>
  <si>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</si>
  <si>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</si>
  <si>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</si>
  <si>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</si>
  <si>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</si>
  <si>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</si>
  <si>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</si>
  <si>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</si>
  <si>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</si>
  <si>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</si>
  <si>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</si>
  <si>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</si>
  <si>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</si>
  <si>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</si>
  <si>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</si>
  <si>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</si>
  <si>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</si>
  <si>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</si>
  <si>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</si>
  <si>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</si>
  <si>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</si>
  <si>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</si>
  <si>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Наклейка номерная 25х63 мм</t>
  </si>
  <si>
    <t>Пломба свинцовая</t>
  </si>
  <si>
    <t>Пломба - наклейка тип П 20*100 мм (красный)</t>
  </si>
  <si>
    <t>Пломба индикаторная номерная пластиковая "Твист-М"</t>
  </si>
  <si>
    <t>Пломба контрольная из пластмассы ПК-91 РХ-2</t>
  </si>
  <si>
    <t>Пломба- наклейка антимагнитная "Антимагнит" МТЛ-20</t>
  </si>
  <si>
    <t>Пломба пластиковая номерная ПК-91ОП 220 мм</t>
  </si>
  <si>
    <t>Проволока спираль d-0,7 мм (1 бух.- 250 м)</t>
  </si>
  <si>
    <t>Проволока витая  d-0,65 мм (1 бух.- 100 м)</t>
  </si>
  <si>
    <t>кг</t>
  </si>
  <si>
    <t>бухт.</t>
  </si>
  <si>
    <t>Канат пломбировочный "Универсал"</t>
  </si>
  <si>
    <t>Контрольно - защитная наклейка (марка визуального контроля)</t>
  </si>
  <si>
    <t>Пломба контрольная "Гранит" (оранжевая, желтая)</t>
  </si>
  <si>
    <t>Проволока витая  Силвайр d-1,1 мм (l- 410 м)</t>
  </si>
  <si>
    <t>м</t>
  </si>
  <si>
    <t>боб.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</si>
  <si>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</si>
  <si>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</si>
  <si>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Пломба антимагнитная  "Анти Магнит" 27х76 мм</t>
  </si>
  <si>
    <t>Пломба номерная индикаторная пластиковая "Эксперт"(оранжевый)</t>
  </si>
  <si>
    <t>Пломба пластиковая универсальная одноразовая затягивающего типа КПП-3-1602СТ</t>
  </si>
  <si>
    <t>Проволока витая пломбировочная d= 0,8 мм (1 бух. -100 м.)</t>
  </si>
  <si>
    <t xml:space="preserve">Итого по филиалу "ХЭС" СП "СЭС"  </t>
  </si>
  <si>
    <t>1.3.2 СП «Центральные электрические сети» г. Хабаровск</t>
  </si>
  <si>
    <t>Монопроволока пломбировочная d-0,4 мм (1 бухта - 100м)</t>
  </si>
  <si>
    <t>Пломба антимагнитная "Анти Магнит"  27х76 мм</t>
  </si>
  <si>
    <t>Пломба антимагнитная ИМП--2 (МИГ)</t>
  </si>
  <si>
    <t>Пломба- наклейка Тип-П 25 x 60 мм</t>
  </si>
  <si>
    <t>Пломба пластиковая номерная ПК-91ОП 220 мм(220)</t>
  </si>
  <si>
    <t>Пломба пластиковая универсальная одноразовая роторного типа типа КПП-3-1604</t>
  </si>
  <si>
    <t>Пломба -индикатор пластиковая "Анти-Магнит" 66х22х1 мм</t>
  </si>
  <si>
    <t>1.4. филиал АО «ДРСК» «Электрические сети ЕАО»</t>
  </si>
  <si>
    <t xml:space="preserve">Итого по филиалу "ХЭС" СП "ЦЭС" </t>
  </si>
  <si>
    <t>Пломбировочные материалы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</si>
  <si>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</si>
  <si>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Монопроволока пломбировочная d-0,5 мм (1 бухта - 100м)</t>
  </si>
  <si>
    <t>Монопроволока пломбировочная d-0,4 мм (1 бухта - 100 м)</t>
  </si>
  <si>
    <t>шт</t>
  </si>
  <si>
    <t xml:space="preserve">Итого по филиалу "ЭС ЕАО" . </t>
  </si>
  <si>
    <t>1.5. филиал АО «ДРСК» «Южно-Якутские электрические сети»</t>
  </si>
  <si>
    <t>Пломба контрольная ПК-91 РХ-2</t>
  </si>
  <si>
    <t xml:space="preserve">Итого по филиалу "ЮЯЭС"  </t>
  </si>
  <si>
    <t>Итого по филиалу "ПЭС"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</si>
</sst>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thin">
        <color rgb="FF000000"/>
      </right>
      <top style="thin">
        <color rgb="FF00206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20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1" fillId="4" borderId="18" xfId="0" applyNumberFormat="1" applyFont="1" applyFill="1" applyBorder="1" applyAlignment="1">
      <alignment horizontal="center" vertical="center" wrapText="1"/>
    </xf>
    <xf numFmtId="4" fontId="2" fillId="4" borderId="27" xfId="0" applyNumberFormat="1" applyFont="1" applyFill="1" applyBorder="1" applyAlignment="1">
      <alignment horizontal="center" vertical="top" wrapText="1"/>
    </xf>
    <xf numFmtId="4" fontId="2" fillId="4" borderId="25" xfId="0" applyNumberFormat="1" applyFont="1" applyFill="1" applyBorder="1" applyAlignment="1">
      <alignment horizontal="center" vertical="top" wrapText="1"/>
    </xf>
    <xf numFmtId="49" fontId="2" fillId="6" borderId="17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11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8" xfId="0" applyNumberFormat="1" applyFont="1" applyFill="1" applyBorder="1" applyAlignment="1" applyProtection="1">
      <alignment horizontal="center" vertical="top" wrapText="1"/>
    </xf>
    <xf numFmtId="0" fontId="12" fillId="7" borderId="0" xfId="0" applyFont="1" applyFill="1"/>
    <xf numFmtId="0" fontId="12" fillId="0" borderId="0" xfId="0" applyFont="1"/>
    <xf numFmtId="0" fontId="4" fillId="0" borderId="7" xfId="0" applyFont="1" applyBorder="1" applyAlignment="1">
      <alignment horizontal="center" vertical="top"/>
    </xf>
    <xf numFmtId="0" fontId="13" fillId="0" borderId="34" xfId="0" applyNumberFormat="1" applyFont="1" applyBorder="1" applyAlignment="1">
      <alignment horizontal="left" vertical="center" wrapText="1"/>
    </xf>
    <xf numFmtId="0" fontId="12" fillId="0" borderId="34" xfId="0" applyNumberFormat="1" applyFont="1" applyBorder="1" applyAlignment="1">
      <alignment vertical="center" wrapText="1"/>
    </xf>
    <xf numFmtId="0" fontId="14" fillId="0" borderId="34" xfId="0" applyNumberFormat="1" applyFont="1" applyBorder="1" applyAlignment="1">
      <alignment horizontal="right" vertical="center" wrapText="1"/>
    </xf>
    <xf numFmtId="0" fontId="13" fillId="0" borderId="35" xfId="0" applyNumberFormat="1" applyFont="1" applyBorder="1" applyAlignment="1">
      <alignment horizontal="left" vertical="center" wrapText="1"/>
    </xf>
    <xf numFmtId="0" fontId="13" fillId="0" borderId="37" xfId="0" applyNumberFormat="1" applyFont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top"/>
    </xf>
    <xf numFmtId="4" fontId="13" fillId="0" borderId="34" xfId="0" applyNumberFormat="1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top"/>
    </xf>
    <xf numFmtId="2" fontId="14" fillId="0" borderId="34" xfId="0" applyNumberFormat="1" applyFont="1" applyFill="1" applyBorder="1" applyAlignment="1">
      <alignment horizontal="center" vertical="center" wrapText="1"/>
    </xf>
    <xf numFmtId="0" fontId="12" fillId="0" borderId="34" xfId="0" applyFont="1" applyFill="1" applyBorder="1"/>
    <xf numFmtId="0" fontId="13" fillId="0" borderId="34" xfId="0" applyNumberFormat="1" applyFont="1" applyBorder="1" applyAlignment="1">
      <alignment vertical="center" wrapText="1"/>
    </xf>
    <xf numFmtId="4" fontId="13" fillId="0" borderId="34" xfId="0" applyNumberFormat="1" applyFont="1" applyBorder="1" applyAlignment="1">
      <alignment vertical="center" wrapText="1"/>
    </xf>
    <xf numFmtId="0" fontId="13" fillId="0" borderId="47" xfId="0" applyNumberFormat="1" applyFont="1" applyBorder="1" applyAlignment="1">
      <alignment horizontal="left" vertical="center" wrapText="1"/>
    </xf>
    <xf numFmtId="0" fontId="16" fillId="0" borderId="39" xfId="0" applyFont="1" applyBorder="1" applyAlignment="1">
      <alignment horizontal="left" vertical="top" wrapText="1"/>
    </xf>
    <xf numFmtId="3" fontId="16" fillId="0" borderId="34" xfId="0" applyNumberFormat="1" applyFont="1" applyBorder="1" applyAlignment="1">
      <alignment horizontal="center" vertical="top" wrapText="1"/>
    </xf>
    <xf numFmtId="3" fontId="16" fillId="0" borderId="40" xfId="0" applyNumberFormat="1" applyFont="1" applyBorder="1" applyAlignment="1">
      <alignment horizontal="center" vertical="top" wrapText="1"/>
    </xf>
    <xf numFmtId="0" fontId="16" fillId="0" borderId="37" xfId="0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center" vertical="top" wrapText="1"/>
    </xf>
    <xf numFmtId="0" fontId="16" fillId="0" borderId="37" xfId="0" applyNumberFormat="1" applyFont="1" applyBorder="1" applyAlignment="1">
      <alignment horizontal="left" vertical="top" wrapText="1"/>
    </xf>
    <xf numFmtId="0" fontId="16" fillId="0" borderId="34" xfId="0" applyNumberFormat="1" applyFont="1" applyBorder="1" applyAlignment="1">
      <alignment vertical="top" wrapText="1"/>
    </xf>
    <xf numFmtId="4" fontId="15" fillId="0" borderId="34" xfId="0" applyNumberFormat="1" applyFont="1" applyFill="1" applyBorder="1" applyAlignment="1">
      <alignment horizontal="center" vertical="top" wrapText="1"/>
    </xf>
    <xf numFmtId="0" fontId="16" fillId="0" borderId="34" xfId="0" applyNumberFormat="1" applyFont="1" applyBorder="1" applyAlignment="1">
      <alignment horizontal="right" vertical="top" wrapText="1"/>
    </xf>
    <xf numFmtId="2" fontId="16" fillId="0" borderId="34" xfId="0" applyNumberFormat="1" applyFont="1" applyFill="1" applyBorder="1" applyAlignment="1">
      <alignment horizontal="center" vertical="top" wrapText="1"/>
    </xf>
    <xf numFmtId="0" fontId="16" fillId="0" borderId="34" xfId="0" applyFont="1" applyFill="1" applyBorder="1" applyAlignment="1">
      <alignment vertical="top"/>
    </xf>
    <xf numFmtId="0" fontId="16" fillId="0" borderId="0" xfId="0" applyFont="1"/>
    <xf numFmtId="0" fontId="17" fillId="0" borderId="0" xfId="0" applyFont="1" applyAlignment="1">
      <alignment horizontal="center"/>
    </xf>
    <xf numFmtId="0" fontId="17" fillId="0" borderId="7" xfId="0" applyFont="1" applyBorder="1" applyAlignment="1">
      <alignment horizontal="center" vertical="top"/>
    </xf>
    <xf numFmtId="4" fontId="18" fillId="2" borderId="8" xfId="0" applyNumberFormat="1" applyFont="1" applyFill="1" applyBorder="1" applyAlignment="1" applyProtection="1">
      <alignment horizontal="center" vertical="top" wrapText="1"/>
      <protection locked="0"/>
    </xf>
    <xf numFmtId="4" fontId="18" fillId="6" borderId="9" xfId="0" applyNumberFormat="1" applyFont="1" applyFill="1" applyBorder="1" applyAlignment="1" applyProtection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7" fillId="6" borderId="7" xfId="0" applyFont="1" applyFill="1" applyBorder="1" applyAlignment="1">
      <alignment horizontal="center" vertical="top"/>
    </xf>
    <xf numFmtId="49" fontId="17" fillId="6" borderId="16" xfId="0" applyNumberFormat="1" applyFont="1" applyFill="1" applyBorder="1" applyAlignment="1">
      <alignment horizontal="left" vertical="top" wrapText="1"/>
    </xf>
    <xf numFmtId="49" fontId="18" fillId="2" borderId="8" xfId="0" applyNumberFormat="1" applyFont="1" applyFill="1" applyBorder="1" applyAlignment="1" applyProtection="1">
      <alignment horizontal="left" vertical="top" wrapText="1"/>
      <protection locked="0"/>
    </xf>
    <xf numFmtId="3" fontId="17" fillId="6" borderId="8" xfId="0" applyNumberFormat="1" applyFont="1" applyFill="1" applyBorder="1" applyAlignment="1">
      <alignment horizontal="center" vertical="top" wrapText="1"/>
    </xf>
    <xf numFmtId="4" fontId="17" fillId="6" borderId="8" xfId="0" applyNumberFormat="1" applyFont="1" applyFill="1" applyBorder="1" applyAlignment="1">
      <alignment horizontal="center" vertical="top" wrapText="1"/>
    </xf>
    <xf numFmtId="4" fontId="17" fillId="6" borderId="9" xfId="0" applyNumberFormat="1" applyFont="1" applyFill="1" applyBorder="1" applyAlignment="1">
      <alignment horizontal="center" vertical="top" wrapText="1"/>
    </xf>
    <xf numFmtId="0" fontId="17" fillId="0" borderId="0" xfId="0" applyFont="1"/>
    <xf numFmtId="0" fontId="17" fillId="0" borderId="44" xfId="0" applyFont="1" applyBorder="1" applyAlignment="1">
      <alignment horizontal="center" vertical="top"/>
    </xf>
    <xf numFmtId="0" fontId="17" fillId="0" borderId="0" xfId="0" applyFont="1" applyBorder="1" applyAlignment="1">
      <alignment horizontal="center"/>
    </xf>
    <xf numFmtId="0" fontId="17" fillId="0" borderId="45" xfId="0" applyFont="1" applyBorder="1" applyAlignment="1">
      <alignment horizontal="center" vertical="top"/>
    </xf>
    <xf numFmtId="4" fontId="18" fillId="2" borderId="16" xfId="0" applyNumberFormat="1" applyFont="1" applyFill="1" applyBorder="1" applyAlignment="1" applyProtection="1">
      <alignment horizontal="center" vertical="top" wrapText="1"/>
      <protection locked="0"/>
    </xf>
    <xf numFmtId="0" fontId="16" fillId="0" borderId="34" xfId="0" applyNumberFormat="1" applyFont="1" applyBorder="1" applyAlignment="1">
      <alignment horizontal="left" vertical="top" wrapText="1"/>
    </xf>
    <xf numFmtId="3" fontId="18" fillId="2" borderId="8" xfId="0" applyNumberFormat="1" applyFont="1" applyFill="1" applyBorder="1" applyAlignment="1" applyProtection="1">
      <alignment horizontal="center" vertical="top" wrapText="1"/>
      <protection locked="0"/>
    </xf>
    <xf numFmtId="0" fontId="17" fillId="0" borderId="31" xfId="0" applyFont="1" applyBorder="1" applyAlignment="1">
      <alignment horizontal="center" vertical="top"/>
    </xf>
    <xf numFmtId="0" fontId="16" fillId="0" borderId="40" xfId="0" applyNumberFormat="1" applyFont="1" applyBorder="1" applyAlignment="1">
      <alignment horizontal="left" vertical="top" wrapText="1"/>
    </xf>
    <xf numFmtId="0" fontId="16" fillId="0" borderId="34" xfId="0" applyNumberFormat="1" applyFont="1" applyBorder="1" applyAlignment="1">
      <alignment horizontal="left" vertical="center" wrapText="1"/>
    </xf>
    <xf numFmtId="0" fontId="16" fillId="0" borderId="34" xfId="0" applyNumberFormat="1" applyFont="1" applyBorder="1" applyAlignment="1">
      <alignment horizontal="left" vertical="top" wrapText="1" shrinkToFit="1"/>
    </xf>
    <xf numFmtId="49" fontId="17" fillId="8" borderId="16" xfId="0" applyNumberFormat="1" applyFont="1" applyFill="1" applyBorder="1" applyAlignment="1">
      <alignment horizontal="left" vertical="top" wrapText="1"/>
    </xf>
    <xf numFmtId="0" fontId="16" fillId="8" borderId="34" xfId="0" applyNumberFormat="1" applyFont="1" applyFill="1" applyBorder="1" applyAlignment="1">
      <alignment horizontal="left" vertical="center" wrapText="1"/>
    </xf>
    <xf numFmtId="4" fontId="18" fillId="2" borderId="32" xfId="0" applyNumberFormat="1" applyFont="1" applyFill="1" applyBorder="1" applyAlignment="1" applyProtection="1">
      <alignment horizontal="center" vertical="top" wrapText="1"/>
      <protection locked="0"/>
    </xf>
    <xf numFmtId="3" fontId="18" fillId="2" borderId="32" xfId="0" applyNumberFormat="1" applyFont="1" applyFill="1" applyBorder="1" applyAlignment="1" applyProtection="1">
      <alignment horizontal="center" vertical="top" wrapText="1"/>
      <protection locked="0"/>
    </xf>
    <xf numFmtId="49" fontId="18" fillId="2" borderId="32" xfId="0" applyNumberFormat="1" applyFont="1" applyFill="1" applyBorder="1" applyAlignment="1" applyProtection="1">
      <alignment horizontal="left" vertical="top" wrapText="1"/>
      <protection locked="0"/>
    </xf>
    <xf numFmtId="4" fontId="17" fillId="6" borderId="33" xfId="0" applyNumberFormat="1" applyFont="1" applyFill="1" applyBorder="1" applyAlignment="1">
      <alignment horizontal="center" vertical="top" wrapText="1"/>
    </xf>
    <xf numFmtId="0" fontId="16" fillId="8" borderId="34" xfId="0" applyNumberFormat="1" applyFont="1" applyFill="1" applyBorder="1" applyAlignment="1">
      <alignment horizontal="left" vertical="top" wrapText="1"/>
    </xf>
    <xf numFmtId="4" fontId="18" fillId="2" borderId="10" xfId="0" applyNumberFormat="1" applyFont="1" applyFill="1" applyBorder="1" applyAlignment="1" applyProtection="1">
      <alignment horizontal="center" vertical="top" wrapText="1"/>
      <protection locked="0"/>
    </xf>
    <xf numFmtId="3" fontId="18" fillId="2" borderId="10" xfId="0" applyNumberFormat="1" applyFont="1" applyFill="1" applyBorder="1" applyAlignment="1" applyProtection="1">
      <alignment horizontal="center" vertical="top" wrapText="1"/>
      <protection locked="0"/>
    </xf>
    <xf numFmtId="0" fontId="16" fillId="0" borderId="34" xfId="0" applyNumberFormat="1" applyFont="1" applyBorder="1" applyAlignment="1">
      <alignment horizontal="center" vertical="top" wrapText="1"/>
    </xf>
    <xf numFmtId="4" fontId="15" fillId="0" borderId="9" xfId="0" applyNumberFormat="1" applyFont="1" applyFill="1" applyBorder="1" applyAlignment="1" applyProtection="1">
      <alignment horizontal="center" vertical="top" wrapText="1"/>
    </xf>
    <xf numFmtId="0" fontId="11" fillId="7" borderId="35" xfId="0" applyNumberFormat="1" applyFont="1" applyFill="1" applyBorder="1" applyAlignment="1">
      <alignment horizontal="center" vertical="center" wrapText="1"/>
    </xf>
    <xf numFmtId="0" fontId="11" fillId="7" borderId="41" xfId="0" applyNumberFormat="1" applyFont="1" applyFill="1" applyBorder="1" applyAlignment="1">
      <alignment horizontal="center" vertical="center" wrapText="1"/>
    </xf>
    <xf numFmtId="0" fontId="11" fillId="7" borderId="36" xfId="0" applyNumberFormat="1" applyFont="1" applyFill="1" applyBorder="1" applyAlignment="1">
      <alignment horizontal="center" vertical="center" wrapText="1"/>
    </xf>
    <xf numFmtId="0" fontId="11" fillId="7" borderId="37" xfId="0" applyNumberFormat="1" applyFont="1" applyFill="1" applyBorder="1" applyAlignment="1">
      <alignment horizontal="center" vertical="center" wrapText="1"/>
    </xf>
    <xf numFmtId="0" fontId="13" fillId="0" borderId="42" xfId="0" applyNumberFormat="1" applyFont="1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7" fillId="5" borderId="26" xfId="0" applyFont="1" applyFill="1" applyBorder="1" applyAlignment="1">
      <alignment horizontal="justify" vertical="center" wrapText="1"/>
    </xf>
    <xf numFmtId="0" fontId="11" fillId="7" borderId="35" xfId="0" applyNumberFormat="1" applyFont="1" applyFill="1" applyBorder="1" applyAlignment="1">
      <alignment horizontal="center" vertical="top" wrapText="1"/>
    </xf>
    <xf numFmtId="0" fontId="11" fillId="7" borderId="36" xfId="0" applyNumberFormat="1" applyFont="1" applyFill="1" applyBorder="1" applyAlignment="1">
      <alignment horizontal="center" vertical="top" wrapText="1"/>
    </xf>
    <xf numFmtId="0" fontId="11" fillId="7" borderId="37" xfId="0" applyNumberFormat="1" applyFont="1" applyFill="1" applyBorder="1" applyAlignment="1">
      <alignment horizontal="center" vertical="top" wrapText="1"/>
    </xf>
    <xf numFmtId="0" fontId="13" fillId="0" borderId="35" xfId="0" applyNumberFormat="1" applyFont="1" applyBorder="1" applyAlignment="1">
      <alignment horizontal="left" vertical="top" wrapText="1"/>
    </xf>
    <xf numFmtId="0" fontId="0" fillId="0" borderId="37" xfId="0" applyBorder="1" applyAlignment="1">
      <alignment horizontal="left" vertical="top" wrapText="1"/>
    </xf>
    <xf numFmtId="0" fontId="15" fillId="0" borderId="46" xfId="0" applyNumberFormat="1" applyFont="1" applyBorder="1" applyAlignment="1">
      <alignment horizontal="left" vertical="center" wrapText="1"/>
    </xf>
    <xf numFmtId="0" fontId="0" fillId="0" borderId="37" xfId="0" applyFont="1" applyBorder="1" applyAlignment="1">
      <alignment horizontal="left" vertical="center" wrapText="1"/>
    </xf>
    <xf numFmtId="0" fontId="11" fillId="7" borderId="38" xfId="0" applyNumberFormat="1" applyFont="1" applyFill="1" applyBorder="1" applyAlignment="1">
      <alignment horizontal="center" vertical="center" wrapText="1"/>
    </xf>
    <xf numFmtId="0" fontId="15" fillId="0" borderId="36" xfId="0" applyNumberFormat="1" applyFont="1" applyBorder="1" applyAlignment="1">
      <alignment horizontal="left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24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0" fontId="2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0" fontId="11" fillId="7" borderId="29" xfId="0" applyNumberFormat="1" applyFont="1" applyFill="1" applyBorder="1" applyAlignment="1">
      <alignment horizontal="center" vertical="center" wrapText="1"/>
    </xf>
    <xf numFmtId="0" fontId="11" fillId="7" borderId="30" xfId="0" applyNumberFormat="1" applyFont="1" applyFill="1" applyBorder="1" applyAlignment="1">
      <alignment horizontal="center" vertical="center" wrapText="1"/>
    </xf>
    <xf numFmtId="0" fontId="11" fillId="7" borderId="38" xfId="0" applyNumberFormat="1" applyFont="1" applyFill="1" applyBorder="1" applyAlignment="1">
      <alignment horizontal="center" vertical="top" wrapText="1"/>
    </xf>
    <xf numFmtId="0" fontId="15" fillId="0" borderId="38" xfId="0" applyNumberFormat="1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5"/>
  <sheetViews>
    <sheetView tabSelected="1" zoomScaleNormal="100" workbookViewId="0">
      <selection activeCell="P10" sqref="P10"/>
    </sheetView>
  </sheetViews>
  <sheetFormatPr defaultRowHeight="15" x14ac:dyDescent="0.25"/>
  <cols>
    <col min="1" max="1" width="4.5703125" customWidth="1"/>
    <col min="2" max="2" width="6.42578125" customWidth="1"/>
    <col min="3" max="3" width="31.85546875" customWidth="1"/>
    <col min="4" max="4" width="7.140625" customWidth="1"/>
    <col min="5" max="5" width="11.42578125" customWidth="1"/>
    <col min="6" max="6" width="14.5703125" customWidth="1"/>
    <col min="7" max="7" width="22.85546875" customWidth="1"/>
    <col min="10" max="10" width="27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106" t="s">
        <v>2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100" t="s">
        <v>58</v>
      </c>
      <c r="C3" s="101"/>
      <c r="D3" s="101"/>
      <c r="E3" s="107"/>
      <c r="F3" s="19">
        <v>1969152.34</v>
      </c>
      <c r="G3" s="20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111" t="s">
        <v>57</v>
      </c>
      <c r="C4" s="111"/>
      <c r="D4" s="111"/>
      <c r="E4" s="111"/>
      <c r="F4" s="111"/>
      <c r="G4" s="11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112" t="s">
        <v>12</v>
      </c>
      <c r="C7" s="107"/>
      <c r="D7" s="113"/>
      <c r="E7" s="113"/>
      <c r="F7" s="114"/>
      <c r="G7" s="115"/>
      <c r="H7" s="5"/>
      <c r="I7" s="100" t="s">
        <v>4</v>
      </c>
      <c r="J7" s="101"/>
      <c r="K7" s="101"/>
      <c r="L7" s="101"/>
      <c r="M7" s="101"/>
      <c r="N7" s="101"/>
      <c r="O7" s="101"/>
      <c r="P7" s="102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14</v>
      </c>
      <c r="L8" s="8" t="s">
        <v>9</v>
      </c>
      <c r="M8" s="9" t="s">
        <v>10</v>
      </c>
      <c r="N8" s="9" t="s">
        <v>15</v>
      </c>
      <c r="O8" s="9" t="s">
        <v>6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23" customFormat="1" ht="17.25" customHeight="1" x14ac:dyDescent="0.25">
      <c r="A9" s="118" t="s">
        <v>20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</row>
    <row r="10" spans="1:26" s="62" customFormat="1" ht="30" x14ac:dyDescent="0.25">
      <c r="A10" s="51"/>
      <c r="B10" s="52">
        <v>1</v>
      </c>
      <c r="C10" s="39" t="s">
        <v>23</v>
      </c>
      <c r="D10" s="53" t="s">
        <v>13</v>
      </c>
      <c r="E10" s="53">
        <v>4.8728813559322033</v>
      </c>
      <c r="F10" s="40">
        <v>3000</v>
      </c>
      <c r="G10" s="54">
        <f>E10*F10</f>
        <v>14618.644067796609</v>
      </c>
      <c r="H10" s="55"/>
      <c r="I10" s="56">
        <f>B10</f>
        <v>1</v>
      </c>
      <c r="J10" s="57" t="str">
        <f>C10</f>
        <v>Наклейка номерная 25х63 мм</v>
      </c>
      <c r="K10" s="58"/>
      <c r="L10" s="59" t="str">
        <f>D10</f>
        <v>шт.</v>
      </c>
      <c r="M10" s="60">
        <v>4.8728813559322033</v>
      </c>
      <c r="N10" s="53"/>
      <c r="O10" s="59">
        <f>F10</f>
        <v>3000</v>
      </c>
      <c r="P10" s="61">
        <f>N10*O10</f>
        <v>0</v>
      </c>
      <c r="Q10" s="55"/>
      <c r="R10" s="55"/>
      <c r="S10" s="55"/>
      <c r="T10" s="55"/>
      <c r="U10" s="55"/>
      <c r="V10" s="55"/>
      <c r="W10" s="55"/>
      <c r="X10" s="55"/>
      <c r="Y10" s="55"/>
      <c r="Z10" s="55"/>
    </row>
    <row r="11" spans="1:26" s="62" customFormat="1" x14ac:dyDescent="0.25">
      <c r="A11" s="51"/>
      <c r="B11" s="52">
        <v>2</v>
      </c>
      <c r="C11" s="39" t="s">
        <v>24</v>
      </c>
      <c r="D11" s="53" t="s">
        <v>32</v>
      </c>
      <c r="E11" s="53">
        <v>367.42372881355936</v>
      </c>
      <c r="F11" s="40">
        <v>2</v>
      </c>
      <c r="G11" s="54">
        <f t="shared" ref="G11:G18" si="0">E11*F11</f>
        <v>734.84745762711873</v>
      </c>
      <c r="H11" s="55"/>
      <c r="I11" s="56">
        <f t="shared" ref="I11:I18" si="1">B11</f>
        <v>2</v>
      </c>
      <c r="J11" s="57" t="str">
        <f t="shared" ref="J11:J18" si="2">C11</f>
        <v>Пломба свинцовая</v>
      </c>
      <c r="K11" s="58"/>
      <c r="L11" s="59" t="str">
        <f t="shared" ref="L11:L18" si="3">D11</f>
        <v>кг</v>
      </c>
      <c r="M11" s="60">
        <v>367.42372881355936</v>
      </c>
      <c r="N11" s="53"/>
      <c r="O11" s="59">
        <f t="shared" ref="O11:O18" si="4">F11</f>
        <v>2</v>
      </c>
      <c r="P11" s="61">
        <f t="shared" ref="P11:P18" si="5">N11*O11</f>
        <v>0</v>
      </c>
      <c r="Q11" s="55"/>
      <c r="R11" s="55"/>
      <c r="S11" s="55"/>
      <c r="T11" s="55"/>
      <c r="U11" s="55"/>
      <c r="V11" s="55"/>
      <c r="W11" s="55"/>
      <c r="X11" s="55"/>
      <c r="Y11" s="55"/>
      <c r="Z11" s="55"/>
    </row>
    <row r="12" spans="1:26" s="62" customFormat="1" ht="30" x14ac:dyDescent="0.25">
      <c r="A12" s="51"/>
      <c r="B12" s="52">
        <v>3</v>
      </c>
      <c r="C12" s="39" t="s">
        <v>25</v>
      </c>
      <c r="D12" s="53" t="s">
        <v>13</v>
      </c>
      <c r="E12" s="53">
        <v>3.1694915254237288</v>
      </c>
      <c r="F12" s="40">
        <v>2000</v>
      </c>
      <c r="G12" s="54">
        <f t="shared" si="0"/>
        <v>6338.9830508474579</v>
      </c>
      <c r="H12" s="55"/>
      <c r="I12" s="56">
        <f t="shared" si="1"/>
        <v>3</v>
      </c>
      <c r="J12" s="57" t="str">
        <f t="shared" si="2"/>
        <v>Пломба - наклейка тип П 20*100 мм (красный)</v>
      </c>
      <c r="K12" s="58"/>
      <c r="L12" s="59" t="str">
        <f t="shared" si="3"/>
        <v>шт.</v>
      </c>
      <c r="M12" s="60">
        <v>3.1694915254237288</v>
      </c>
      <c r="N12" s="53"/>
      <c r="O12" s="59">
        <f t="shared" si="4"/>
        <v>2000</v>
      </c>
      <c r="P12" s="61">
        <f t="shared" si="5"/>
        <v>0</v>
      </c>
      <c r="Q12" s="55"/>
      <c r="R12" s="55"/>
      <c r="S12" s="55"/>
      <c r="T12" s="55"/>
      <c r="U12" s="55"/>
      <c r="V12" s="55"/>
      <c r="W12" s="55"/>
      <c r="X12" s="55"/>
      <c r="Y12" s="55"/>
      <c r="Z12" s="55"/>
    </row>
    <row r="13" spans="1:26" s="62" customFormat="1" ht="45" x14ac:dyDescent="0.25">
      <c r="A13" s="51"/>
      <c r="B13" s="52">
        <v>4</v>
      </c>
      <c r="C13" s="39" t="s">
        <v>26</v>
      </c>
      <c r="D13" s="53" t="s">
        <v>13</v>
      </c>
      <c r="E13" s="53">
        <v>6.5762711864406782</v>
      </c>
      <c r="F13" s="40">
        <v>17000</v>
      </c>
      <c r="G13" s="54">
        <f t="shared" si="0"/>
        <v>111796.61016949153</v>
      </c>
      <c r="H13" s="55"/>
      <c r="I13" s="56">
        <f t="shared" si="1"/>
        <v>4</v>
      </c>
      <c r="J13" s="57" t="str">
        <f t="shared" si="2"/>
        <v>Пломба индикаторная номерная пластиковая "Твист-М"</v>
      </c>
      <c r="K13" s="58"/>
      <c r="L13" s="59" t="str">
        <f t="shared" si="3"/>
        <v>шт.</v>
      </c>
      <c r="M13" s="60">
        <v>6.5762711864406782</v>
      </c>
      <c r="N13" s="53"/>
      <c r="O13" s="59">
        <f t="shared" si="4"/>
        <v>17000</v>
      </c>
      <c r="P13" s="61">
        <f t="shared" si="5"/>
        <v>0</v>
      </c>
      <c r="Q13" s="55"/>
      <c r="R13" s="55"/>
      <c r="S13" s="55"/>
      <c r="T13" s="55"/>
      <c r="U13" s="55"/>
      <c r="V13" s="55"/>
      <c r="W13" s="55"/>
      <c r="X13" s="55"/>
      <c r="Y13" s="55"/>
      <c r="Z13" s="55"/>
    </row>
    <row r="14" spans="1:26" s="62" customFormat="1" ht="30" x14ac:dyDescent="0.25">
      <c r="A14" s="51"/>
      <c r="B14" s="52">
        <v>5</v>
      </c>
      <c r="C14" s="39" t="s">
        <v>27</v>
      </c>
      <c r="D14" s="53" t="s">
        <v>13</v>
      </c>
      <c r="E14" s="53">
        <v>5.881355932203391</v>
      </c>
      <c r="F14" s="40">
        <v>12000</v>
      </c>
      <c r="G14" s="54">
        <f>E14*F14</f>
        <v>70576.271186440688</v>
      </c>
      <c r="H14" s="55"/>
      <c r="I14" s="56">
        <f t="shared" si="1"/>
        <v>5</v>
      </c>
      <c r="J14" s="57" t="str">
        <f t="shared" si="2"/>
        <v>Пломба контрольная из пластмассы ПК-91 РХ-2</v>
      </c>
      <c r="K14" s="58"/>
      <c r="L14" s="59" t="str">
        <f t="shared" si="3"/>
        <v>шт.</v>
      </c>
      <c r="M14" s="60">
        <v>5.881355932203391</v>
      </c>
      <c r="N14" s="53"/>
      <c r="O14" s="59">
        <f t="shared" si="4"/>
        <v>12000</v>
      </c>
      <c r="P14" s="61">
        <f t="shared" si="5"/>
        <v>0</v>
      </c>
      <c r="Q14" s="55"/>
      <c r="R14" s="55"/>
      <c r="S14" s="55"/>
      <c r="T14" s="55"/>
      <c r="U14" s="55"/>
      <c r="V14" s="55"/>
      <c r="W14" s="55"/>
      <c r="X14" s="55"/>
      <c r="Y14" s="55"/>
      <c r="Z14" s="55"/>
    </row>
    <row r="15" spans="1:26" s="62" customFormat="1" ht="45" x14ac:dyDescent="0.25">
      <c r="A15" s="51"/>
      <c r="B15" s="52">
        <v>6</v>
      </c>
      <c r="C15" s="39" t="s">
        <v>28</v>
      </c>
      <c r="D15" s="53" t="s">
        <v>13</v>
      </c>
      <c r="E15" s="53">
        <v>0.6344548444219581</v>
      </c>
      <c r="F15" s="40">
        <v>6700</v>
      </c>
      <c r="G15" s="54">
        <f t="shared" si="0"/>
        <v>4250.8474576271192</v>
      </c>
      <c r="H15" s="55"/>
      <c r="I15" s="56">
        <f t="shared" si="1"/>
        <v>6</v>
      </c>
      <c r="J15" s="57" t="str">
        <f t="shared" si="2"/>
        <v>Пломба- наклейка антимагнитная "Антимагнит" МТЛ-20</v>
      </c>
      <c r="K15" s="58"/>
      <c r="L15" s="59" t="str">
        <f t="shared" si="3"/>
        <v>шт.</v>
      </c>
      <c r="M15" s="60">
        <v>0.6344548444219581</v>
      </c>
      <c r="N15" s="53"/>
      <c r="O15" s="59">
        <f t="shared" si="4"/>
        <v>6700</v>
      </c>
      <c r="P15" s="61">
        <f t="shared" si="5"/>
        <v>0</v>
      </c>
      <c r="Q15" s="55"/>
      <c r="R15" s="55"/>
      <c r="S15" s="55"/>
      <c r="T15" s="55"/>
      <c r="U15" s="55"/>
      <c r="V15" s="55"/>
      <c r="W15" s="55"/>
      <c r="X15" s="55"/>
      <c r="Y15" s="55"/>
      <c r="Z15" s="55"/>
    </row>
    <row r="16" spans="1:26" s="62" customFormat="1" ht="28.5" customHeight="1" x14ac:dyDescent="0.25">
      <c r="A16" s="51"/>
      <c r="B16" s="52">
        <v>7</v>
      </c>
      <c r="C16" s="39" t="s">
        <v>29</v>
      </c>
      <c r="D16" s="53" t="s">
        <v>13</v>
      </c>
      <c r="E16" s="53">
        <v>174.77812018489988</v>
      </c>
      <c r="F16" s="40">
        <v>1100</v>
      </c>
      <c r="G16" s="54">
        <f t="shared" si="0"/>
        <v>192255.93220338985</v>
      </c>
      <c r="H16" s="55"/>
      <c r="I16" s="56">
        <f t="shared" si="1"/>
        <v>7</v>
      </c>
      <c r="J16" s="57" t="str">
        <f t="shared" si="2"/>
        <v>Пломба пластиковая номерная ПК-91ОП 220 мм</v>
      </c>
      <c r="K16" s="58"/>
      <c r="L16" s="59" t="str">
        <f t="shared" si="3"/>
        <v>шт.</v>
      </c>
      <c r="M16" s="60">
        <v>174.77812018489988</v>
      </c>
      <c r="N16" s="53"/>
      <c r="O16" s="59">
        <f t="shared" si="4"/>
        <v>1100</v>
      </c>
      <c r="P16" s="61">
        <f t="shared" si="5"/>
        <v>0</v>
      </c>
      <c r="Q16" s="55"/>
      <c r="R16" s="55"/>
      <c r="S16" s="55"/>
      <c r="T16" s="55"/>
      <c r="U16" s="55"/>
      <c r="V16" s="55"/>
      <c r="W16" s="55"/>
      <c r="X16" s="55"/>
      <c r="Y16" s="55"/>
      <c r="Z16" s="55"/>
    </row>
    <row r="17" spans="1:26" s="62" customFormat="1" ht="30" x14ac:dyDescent="0.25">
      <c r="A17" s="51"/>
      <c r="B17" s="63">
        <v>8</v>
      </c>
      <c r="C17" s="39" t="s">
        <v>30</v>
      </c>
      <c r="D17" s="53" t="s">
        <v>33</v>
      </c>
      <c r="E17" s="53">
        <v>440.67796610169495</v>
      </c>
      <c r="F17" s="41">
        <v>37</v>
      </c>
      <c r="G17" s="54">
        <f t="shared" si="0"/>
        <v>16305.084745762713</v>
      </c>
      <c r="H17" s="55"/>
      <c r="I17" s="56">
        <f t="shared" si="1"/>
        <v>8</v>
      </c>
      <c r="J17" s="57" t="str">
        <f t="shared" si="2"/>
        <v>Проволока спираль d-0,7 мм (1 бух.- 250 м)</v>
      </c>
      <c r="K17" s="58"/>
      <c r="L17" s="59" t="str">
        <f t="shared" si="3"/>
        <v>бухт.</v>
      </c>
      <c r="M17" s="60">
        <v>440.67796610169495</v>
      </c>
      <c r="N17" s="53"/>
      <c r="O17" s="59">
        <f t="shared" si="4"/>
        <v>37</v>
      </c>
      <c r="P17" s="61">
        <f t="shared" si="5"/>
        <v>0</v>
      </c>
      <c r="Q17" s="55"/>
      <c r="R17" s="55"/>
      <c r="S17" s="55"/>
      <c r="T17" s="55"/>
      <c r="U17" s="55"/>
      <c r="V17" s="55"/>
      <c r="W17" s="55"/>
      <c r="X17" s="55"/>
      <c r="Y17" s="55"/>
      <c r="Z17" s="55"/>
    </row>
    <row r="18" spans="1:26" s="62" customFormat="1" ht="30" x14ac:dyDescent="0.25">
      <c r="A18" s="64"/>
      <c r="B18" s="65">
        <v>9</v>
      </c>
      <c r="C18" s="42" t="s">
        <v>31</v>
      </c>
      <c r="D18" s="66" t="s">
        <v>33</v>
      </c>
      <c r="E18" s="53">
        <v>255.59322033898306</v>
      </c>
      <c r="F18" s="40">
        <v>30</v>
      </c>
      <c r="G18" s="54">
        <f t="shared" si="0"/>
        <v>7667.7966101694919</v>
      </c>
      <c r="H18" s="55"/>
      <c r="I18" s="56">
        <f t="shared" si="1"/>
        <v>9</v>
      </c>
      <c r="J18" s="57" t="str">
        <f t="shared" si="2"/>
        <v>Проволока витая  d-0,65 мм (1 бух.- 100 м)</v>
      </c>
      <c r="K18" s="58"/>
      <c r="L18" s="59" t="str">
        <f t="shared" si="3"/>
        <v>бухт.</v>
      </c>
      <c r="M18" s="60">
        <v>255.59322033898306</v>
      </c>
      <c r="N18" s="53"/>
      <c r="O18" s="59">
        <f t="shared" si="4"/>
        <v>30</v>
      </c>
      <c r="P18" s="61">
        <f t="shared" si="5"/>
        <v>0</v>
      </c>
      <c r="Q18" s="55"/>
      <c r="R18" s="55"/>
      <c r="S18" s="55"/>
      <c r="T18" s="55"/>
      <c r="U18" s="55"/>
      <c r="V18" s="55"/>
      <c r="W18" s="55"/>
      <c r="X18" s="55"/>
      <c r="Y18" s="55"/>
      <c r="Z18" s="55"/>
    </row>
    <row r="19" spans="1:26" s="50" customFormat="1" ht="15.75" customHeight="1" x14ac:dyDescent="0.25">
      <c r="A19" s="43"/>
      <c r="B19" s="121" t="s">
        <v>22</v>
      </c>
      <c r="C19" s="122"/>
      <c r="D19" s="44"/>
      <c r="E19" s="45"/>
      <c r="F19" s="45"/>
      <c r="G19" s="46">
        <f>SUM(G10:G18)</f>
        <v>424545.01694915257</v>
      </c>
      <c r="H19" s="46"/>
      <c r="I19" s="45"/>
      <c r="J19" s="45"/>
      <c r="K19" s="45"/>
      <c r="L19" s="47"/>
      <c r="M19" s="48"/>
      <c r="N19" s="48"/>
      <c r="O19" s="49"/>
      <c r="P19" s="48"/>
      <c r="Q19" s="48"/>
    </row>
    <row r="20" spans="1:26" s="24" customFormat="1" ht="15.75" customHeight="1" x14ac:dyDescent="0.25">
      <c r="A20" s="120" t="s">
        <v>21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3"/>
    </row>
    <row r="21" spans="1:26" s="62" customFormat="1" ht="30" x14ac:dyDescent="0.25">
      <c r="A21" s="51"/>
      <c r="B21" s="52">
        <v>1</v>
      </c>
      <c r="C21" s="67" t="s">
        <v>34</v>
      </c>
      <c r="D21" s="53" t="s">
        <v>38</v>
      </c>
      <c r="E21" s="53">
        <v>3.9661016949152543</v>
      </c>
      <c r="F21" s="68">
        <v>100</v>
      </c>
      <c r="G21" s="54">
        <f>E21*F21</f>
        <v>396.61016949152543</v>
      </c>
      <c r="H21" s="55"/>
      <c r="I21" s="56">
        <f>B21</f>
        <v>1</v>
      </c>
      <c r="J21" s="57" t="str">
        <f>C21</f>
        <v>Канат пломбировочный "Универсал"</v>
      </c>
      <c r="K21" s="58"/>
      <c r="L21" s="59" t="str">
        <f>D21</f>
        <v>м</v>
      </c>
      <c r="M21" s="60">
        <v>3.9661016949152543</v>
      </c>
      <c r="N21" s="53"/>
      <c r="O21" s="59">
        <f>F21</f>
        <v>100</v>
      </c>
      <c r="P21" s="61">
        <f>N21*O21</f>
        <v>0</v>
      </c>
      <c r="Q21" s="55"/>
      <c r="R21" s="55"/>
      <c r="S21" s="55"/>
      <c r="T21" s="55"/>
      <c r="U21" s="55"/>
      <c r="V21" s="55"/>
      <c r="W21" s="55"/>
      <c r="X21" s="55"/>
      <c r="Y21" s="55"/>
      <c r="Z21" s="55"/>
    </row>
    <row r="22" spans="1:26" s="62" customFormat="1" ht="45" x14ac:dyDescent="0.25">
      <c r="A22" s="51"/>
      <c r="B22" s="52">
        <v>2</v>
      </c>
      <c r="C22" s="67" t="s">
        <v>35</v>
      </c>
      <c r="D22" s="53" t="s">
        <v>13</v>
      </c>
      <c r="E22" s="53">
        <v>8.5338983050847457</v>
      </c>
      <c r="F22" s="68">
        <v>2000</v>
      </c>
      <c r="G22" s="54">
        <f t="shared" ref="G22:G31" si="6">E22*F22</f>
        <v>17067.796610169491</v>
      </c>
      <c r="H22" s="55"/>
      <c r="I22" s="56">
        <f t="shared" ref="I22:I31" si="7">B22</f>
        <v>2</v>
      </c>
      <c r="J22" s="57" t="str">
        <f t="shared" ref="J22:J31" si="8">C22</f>
        <v>Контрольно - защитная наклейка (марка визуального контроля)</v>
      </c>
      <c r="K22" s="58"/>
      <c r="L22" s="59" t="str">
        <f t="shared" ref="L22:L31" si="9">D22</f>
        <v>шт.</v>
      </c>
      <c r="M22" s="60">
        <v>8.5338983050847457</v>
      </c>
      <c r="N22" s="53"/>
      <c r="O22" s="59">
        <f t="shared" ref="O22:O31" si="10">F22</f>
        <v>2000</v>
      </c>
      <c r="P22" s="61">
        <f t="shared" ref="P22:P31" si="11">N22*O22</f>
        <v>0</v>
      </c>
      <c r="Q22" s="55"/>
      <c r="R22" s="55"/>
      <c r="S22" s="55"/>
      <c r="T22" s="55"/>
      <c r="U22" s="55"/>
      <c r="V22" s="55"/>
      <c r="W22" s="55"/>
      <c r="X22" s="55"/>
      <c r="Y22" s="55"/>
      <c r="Z22" s="55"/>
    </row>
    <row r="23" spans="1:26" s="62" customFormat="1" ht="45" x14ac:dyDescent="0.25">
      <c r="A23" s="51"/>
      <c r="B23" s="52">
        <v>3</v>
      </c>
      <c r="C23" s="67" t="s">
        <v>36</v>
      </c>
      <c r="D23" s="53" t="s">
        <v>13</v>
      </c>
      <c r="E23" s="53">
        <v>7.1016949152542388</v>
      </c>
      <c r="F23" s="68">
        <v>77762</v>
      </c>
      <c r="G23" s="54">
        <f t="shared" si="6"/>
        <v>552242.00000000012</v>
      </c>
      <c r="H23" s="55"/>
      <c r="I23" s="56">
        <f t="shared" si="7"/>
        <v>3</v>
      </c>
      <c r="J23" s="57" t="str">
        <f t="shared" si="8"/>
        <v>Пломба контрольная "Гранит" (оранжевая, желтая)</v>
      </c>
      <c r="K23" s="58"/>
      <c r="L23" s="59" t="str">
        <f t="shared" si="9"/>
        <v>шт.</v>
      </c>
      <c r="M23" s="60">
        <v>7.1016949152542388</v>
      </c>
      <c r="N23" s="53"/>
      <c r="O23" s="59">
        <f t="shared" si="10"/>
        <v>77762</v>
      </c>
      <c r="P23" s="61">
        <f t="shared" si="11"/>
        <v>0</v>
      </c>
      <c r="Q23" s="55"/>
      <c r="R23" s="55"/>
      <c r="S23" s="55"/>
      <c r="T23" s="55"/>
      <c r="U23" s="55"/>
      <c r="V23" s="55"/>
      <c r="W23" s="55"/>
      <c r="X23" s="55"/>
      <c r="Y23" s="55"/>
      <c r="Z23" s="55"/>
    </row>
    <row r="24" spans="1:26" s="62" customFormat="1" ht="45" x14ac:dyDescent="0.25">
      <c r="A24" s="51"/>
      <c r="B24" s="52">
        <v>4</v>
      </c>
      <c r="C24" s="67" t="s">
        <v>28</v>
      </c>
      <c r="D24" s="53" t="s">
        <v>13</v>
      </c>
      <c r="E24" s="53">
        <v>28.694915254237291</v>
      </c>
      <c r="F24" s="68">
        <v>15350</v>
      </c>
      <c r="G24" s="54">
        <f t="shared" si="6"/>
        <v>440466.94915254239</v>
      </c>
      <c r="H24" s="55"/>
      <c r="I24" s="56">
        <f t="shared" si="7"/>
        <v>4</v>
      </c>
      <c r="J24" s="57" t="str">
        <f t="shared" si="8"/>
        <v>Пломба- наклейка антимагнитная "Антимагнит" МТЛ-20</v>
      </c>
      <c r="K24" s="58"/>
      <c r="L24" s="59" t="str">
        <f t="shared" si="9"/>
        <v>шт.</v>
      </c>
      <c r="M24" s="60">
        <v>28.694915254237291</v>
      </c>
      <c r="N24" s="53"/>
      <c r="O24" s="59">
        <f t="shared" si="10"/>
        <v>15350</v>
      </c>
      <c r="P24" s="61">
        <f t="shared" si="11"/>
        <v>0</v>
      </c>
      <c r="Q24" s="55"/>
      <c r="R24" s="55"/>
      <c r="S24" s="55"/>
      <c r="T24" s="55"/>
      <c r="U24" s="55"/>
      <c r="V24" s="55"/>
      <c r="W24" s="55"/>
      <c r="X24" s="55"/>
      <c r="Y24" s="55"/>
      <c r="Z24" s="55"/>
    </row>
    <row r="25" spans="1:26" s="62" customFormat="1" x14ac:dyDescent="0.25">
      <c r="A25" s="51"/>
      <c r="B25" s="52">
        <v>5</v>
      </c>
      <c r="C25" s="67" t="s">
        <v>24</v>
      </c>
      <c r="D25" s="53" t="s">
        <v>32</v>
      </c>
      <c r="E25" s="53">
        <v>367.42372881355936</v>
      </c>
      <c r="F25" s="68">
        <v>25</v>
      </c>
      <c r="G25" s="54">
        <f t="shared" si="6"/>
        <v>9185.5932203389839</v>
      </c>
      <c r="H25" s="55"/>
      <c r="I25" s="56">
        <f t="shared" si="7"/>
        <v>5</v>
      </c>
      <c r="J25" s="57" t="str">
        <f t="shared" si="8"/>
        <v>Пломба свинцовая</v>
      </c>
      <c r="K25" s="58"/>
      <c r="L25" s="59" t="str">
        <f t="shared" si="9"/>
        <v>кг</v>
      </c>
      <c r="M25" s="60">
        <v>367.42372881355936</v>
      </c>
      <c r="N25" s="53"/>
      <c r="O25" s="59">
        <f t="shared" si="10"/>
        <v>25</v>
      </c>
      <c r="P25" s="61">
        <f t="shared" si="11"/>
        <v>0</v>
      </c>
      <c r="Q25" s="55"/>
      <c r="R25" s="55"/>
      <c r="S25" s="55"/>
      <c r="T25" s="55"/>
      <c r="U25" s="55"/>
      <c r="V25" s="55"/>
      <c r="W25" s="55"/>
      <c r="X25" s="55"/>
      <c r="Y25" s="55"/>
      <c r="Z25" s="55"/>
    </row>
    <row r="26" spans="1:26" s="62" customFormat="1" ht="30" x14ac:dyDescent="0.25">
      <c r="A26" s="51"/>
      <c r="B26" s="52">
        <v>6</v>
      </c>
      <c r="C26" s="67" t="s">
        <v>30</v>
      </c>
      <c r="D26" s="53" t="s">
        <v>33</v>
      </c>
      <c r="E26" s="53">
        <v>440.67796610169495</v>
      </c>
      <c r="F26" s="68">
        <v>70</v>
      </c>
      <c r="G26" s="54">
        <f t="shared" si="6"/>
        <v>30847.457627118645</v>
      </c>
      <c r="H26" s="55"/>
      <c r="I26" s="56">
        <f t="shared" si="7"/>
        <v>6</v>
      </c>
      <c r="J26" s="57" t="str">
        <f t="shared" si="8"/>
        <v>Проволока спираль d-0,7 мм (1 бух.- 250 м)</v>
      </c>
      <c r="K26" s="58"/>
      <c r="L26" s="59" t="str">
        <f t="shared" si="9"/>
        <v>бухт.</v>
      </c>
      <c r="M26" s="60">
        <v>440.67796610169495</v>
      </c>
      <c r="N26" s="53"/>
      <c r="O26" s="59">
        <f t="shared" si="10"/>
        <v>70</v>
      </c>
      <c r="P26" s="61">
        <f t="shared" si="11"/>
        <v>0</v>
      </c>
      <c r="Q26" s="55"/>
      <c r="R26" s="55"/>
      <c r="S26" s="55"/>
      <c r="T26" s="55"/>
      <c r="U26" s="55"/>
      <c r="V26" s="55"/>
      <c r="W26" s="55"/>
      <c r="X26" s="55"/>
      <c r="Y26" s="55"/>
      <c r="Z26" s="55"/>
    </row>
    <row r="27" spans="1:26" s="62" customFormat="1" ht="29.25" customHeight="1" thickBot="1" x14ac:dyDescent="0.3">
      <c r="A27" s="51"/>
      <c r="B27" s="69">
        <v>7</v>
      </c>
      <c r="C27" s="70" t="s">
        <v>37</v>
      </c>
      <c r="D27" s="53" t="s">
        <v>39</v>
      </c>
      <c r="E27" s="53">
        <v>1087.5762711864406</v>
      </c>
      <c r="F27" s="68">
        <v>10</v>
      </c>
      <c r="G27" s="54">
        <f t="shared" si="6"/>
        <v>10875.762711864407</v>
      </c>
      <c r="H27" s="55"/>
      <c r="I27" s="56">
        <f t="shared" si="7"/>
        <v>7</v>
      </c>
      <c r="J27" s="57" t="str">
        <f t="shared" si="8"/>
        <v>Проволока витая  Силвайр d-1,1 мм (l- 410 м)</v>
      </c>
      <c r="K27" s="58"/>
      <c r="L27" s="59" t="str">
        <f t="shared" si="9"/>
        <v>боб.</v>
      </c>
      <c r="M27" s="60">
        <v>1087.5762711864406</v>
      </c>
      <c r="N27" s="53"/>
      <c r="O27" s="59">
        <f t="shared" si="10"/>
        <v>10</v>
      </c>
      <c r="P27" s="61">
        <f t="shared" si="11"/>
        <v>0</v>
      </c>
      <c r="Q27" s="55"/>
      <c r="R27" s="55"/>
      <c r="S27" s="55"/>
      <c r="T27" s="55"/>
      <c r="U27" s="55"/>
      <c r="V27" s="55"/>
      <c r="W27" s="55"/>
      <c r="X27" s="55"/>
      <c r="Y27" s="55"/>
      <c r="Z27" s="55"/>
    </row>
    <row r="28" spans="1:26" s="24" customFormat="1" ht="17.25" customHeight="1" thickBot="1" x14ac:dyDescent="0.3">
      <c r="A28" s="29"/>
      <c r="B28" s="88" t="s">
        <v>66</v>
      </c>
      <c r="C28" s="89"/>
      <c r="D28" s="30"/>
      <c r="E28" s="27"/>
      <c r="F28" s="27"/>
      <c r="G28" s="32">
        <f>SUM(G21:G27)</f>
        <v>1061082.1694915255</v>
      </c>
      <c r="H28" s="32"/>
      <c r="I28" s="27"/>
      <c r="J28" s="27"/>
      <c r="K28" s="27"/>
      <c r="L28" s="28"/>
      <c r="M28" s="34"/>
      <c r="N28" s="34"/>
      <c r="O28" s="35"/>
      <c r="P28" s="34"/>
      <c r="Q28" s="34"/>
    </row>
    <row r="29" spans="1:26" s="24" customFormat="1" ht="15.75" customHeight="1" x14ac:dyDescent="0.25">
      <c r="A29" s="84" t="s">
        <v>40</v>
      </c>
      <c r="B29" s="85"/>
      <c r="C29" s="85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7"/>
    </row>
    <row r="30" spans="1:26" s="24" customFormat="1" ht="15.75" customHeight="1" x14ac:dyDescent="0.25">
      <c r="A30" s="84" t="s">
        <v>41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7"/>
    </row>
    <row r="31" spans="1:26" ht="30" x14ac:dyDescent="0.25">
      <c r="A31" s="6"/>
      <c r="B31" s="52">
        <v>1</v>
      </c>
      <c r="C31" s="71" t="s">
        <v>42</v>
      </c>
      <c r="D31" s="53" t="s">
        <v>13</v>
      </c>
      <c r="E31" s="53">
        <v>24.237288135593221</v>
      </c>
      <c r="F31" s="68">
        <v>200</v>
      </c>
      <c r="G31" s="54">
        <f t="shared" si="6"/>
        <v>4847.4576271186443</v>
      </c>
      <c r="H31" s="1"/>
      <c r="I31" s="56">
        <f t="shared" si="7"/>
        <v>1</v>
      </c>
      <c r="J31" s="73" t="str">
        <f t="shared" si="8"/>
        <v>Пломба антимагнитная  "Анти Магнит" 27х76 мм</v>
      </c>
      <c r="K31" s="58"/>
      <c r="L31" s="59" t="str">
        <f t="shared" si="9"/>
        <v>шт.</v>
      </c>
      <c r="M31" s="60">
        <v>24.237288135593221</v>
      </c>
      <c r="N31" s="53"/>
      <c r="O31" s="59">
        <f t="shared" si="10"/>
        <v>200</v>
      </c>
      <c r="P31" s="61">
        <f t="shared" si="11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45" x14ac:dyDescent="0.25">
      <c r="A32" s="6"/>
      <c r="B32" s="69">
        <v>2</v>
      </c>
      <c r="C32" s="67" t="s">
        <v>36</v>
      </c>
      <c r="D32" s="53" t="s">
        <v>13</v>
      </c>
      <c r="E32" s="75">
        <v>7.1016949152542379</v>
      </c>
      <c r="F32" s="76">
        <v>250</v>
      </c>
      <c r="G32" s="54">
        <f>E32*F32</f>
        <v>1775.4237288135594</v>
      </c>
      <c r="H32" s="1"/>
      <c r="I32" s="56">
        <v>2</v>
      </c>
      <c r="J32" s="74" t="s">
        <v>36</v>
      </c>
      <c r="K32" s="77"/>
      <c r="L32" s="59" t="s">
        <v>13</v>
      </c>
      <c r="M32" s="60">
        <v>7.1016949152542379</v>
      </c>
      <c r="N32" s="75"/>
      <c r="O32" s="59">
        <v>250</v>
      </c>
      <c r="P32" s="78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47.25" customHeight="1" x14ac:dyDescent="0.25">
      <c r="A33" s="6"/>
      <c r="B33" s="52">
        <v>3</v>
      </c>
      <c r="C33" s="72" t="s">
        <v>43</v>
      </c>
      <c r="D33" s="53" t="s">
        <v>13</v>
      </c>
      <c r="E33" s="53">
        <v>5.6440677966101696</v>
      </c>
      <c r="F33" s="68">
        <v>250</v>
      </c>
      <c r="G33" s="54">
        <f>E33*F33</f>
        <v>1411.0169491525423</v>
      </c>
      <c r="H33" s="1"/>
      <c r="I33" s="56">
        <f>B33</f>
        <v>3</v>
      </c>
      <c r="J33" s="73" t="str">
        <f>C33</f>
        <v>Пломба номерная индикаторная пластиковая "Эксперт"(оранжевый)</v>
      </c>
      <c r="K33" s="58"/>
      <c r="L33" s="59" t="str">
        <f>D33</f>
        <v>шт.</v>
      </c>
      <c r="M33" s="60">
        <v>5.6440677966101696</v>
      </c>
      <c r="N33" s="53"/>
      <c r="O33" s="59">
        <f>F33</f>
        <v>250</v>
      </c>
      <c r="P33" s="61">
        <f>N33*O33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9.25" customHeight="1" x14ac:dyDescent="0.25">
      <c r="A34" s="6"/>
      <c r="B34" s="52">
        <v>4</v>
      </c>
      <c r="C34" s="67" t="s">
        <v>29</v>
      </c>
      <c r="D34" s="53" t="s">
        <v>13</v>
      </c>
      <c r="E34" s="53">
        <v>3.8644067796610169</v>
      </c>
      <c r="F34" s="68">
        <v>500</v>
      </c>
      <c r="G34" s="54">
        <f t="shared" ref="G34:G42" si="12">E34*F34</f>
        <v>1932.2033898305085</v>
      </c>
      <c r="H34" s="1"/>
      <c r="I34" s="56">
        <f t="shared" ref="I34:I44" si="13">B34</f>
        <v>4</v>
      </c>
      <c r="J34" s="73" t="str">
        <f t="shared" ref="J34:J42" si="14">C34</f>
        <v>Пломба пластиковая номерная ПК-91ОП 220 мм</v>
      </c>
      <c r="K34" s="58"/>
      <c r="L34" s="59" t="str">
        <f t="shared" ref="L34:L42" si="15">D34</f>
        <v>шт.</v>
      </c>
      <c r="M34" s="60">
        <v>3.8644067796610169</v>
      </c>
      <c r="N34" s="53"/>
      <c r="O34" s="59">
        <f t="shared" ref="O34:O42" si="16">F34</f>
        <v>500</v>
      </c>
      <c r="P34" s="61">
        <f t="shared" ref="P34:P42" si="17">N34*O34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63" customHeight="1" x14ac:dyDescent="0.25">
      <c r="A35" s="6"/>
      <c r="B35" s="52">
        <v>5</v>
      </c>
      <c r="C35" s="67" t="s">
        <v>44</v>
      </c>
      <c r="D35" s="53" t="s">
        <v>13</v>
      </c>
      <c r="E35" s="53">
        <v>4.9067796610169498</v>
      </c>
      <c r="F35" s="68">
        <v>600</v>
      </c>
      <c r="G35" s="54">
        <f t="shared" si="12"/>
        <v>2944.0677966101698</v>
      </c>
      <c r="H35" s="1"/>
      <c r="I35" s="56">
        <f t="shared" si="13"/>
        <v>5</v>
      </c>
      <c r="J35" s="57" t="str">
        <f t="shared" si="14"/>
        <v>Пломба пластиковая универсальная одноразовая затягивающего типа КПП-3-1602СТ</v>
      </c>
      <c r="K35" s="58"/>
      <c r="L35" s="59" t="str">
        <f t="shared" si="15"/>
        <v>шт.</v>
      </c>
      <c r="M35" s="60">
        <v>4.9067796610169498</v>
      </c>
      <c r="N35" s="53"/>
      <c r="O35" s="59">
        <f t="shared" si="16"/>
        <v>600</v>
      </c>
      <c r="P35" s="61">
        <f t="shared" si="17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25">
      <c r="A36" s="6"/>
      <c r="B36" s="52">
        <v>6</v>
      </c>
      <c r="C36" s="71" t="s">
        <v>24</v>
      </c>
      <c r="D36" s="53" t="s">
        <v>32</v>
      </c>
      <c r="E36" s="53">
        <v>367.42372881355936</v>
      </c>
      <c r="F36" s="68">
        <v>9</v>
      </c>
      <c r="G36" s="54">
        <f t="shared" si="12"/>
        <v>3306.8135593220341</v>
      </c>
      <c r="H36" s="1"/>
      <c r="I36" s="56">
        <f t="shared" si="13"/>
        <v>6</v>
      </c>
      <c r="J36" s="57" t="str">
        <f t="shared" si="14"/>
        <v>Пломба свинцовая</v>
      </c>
      <c r="K36" s="58"/>
      <c r="L36" s="59" t="str">
        <f t="shared" si="15"/>
        <v>кг</v>
      </c>
      <c r="M36" s="60">
        <v>367.42372881355936</v>
      </c>
      <c r="N36" s="53"/>
      <c r="O36" s="59">
        <f t="shared" si="16"/>
        <v>9</v>
      </c>
      <c r="P36" s="61">
        <f t="shared" si="17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0" x14ac:dyDescent="0.25">
      <c r="A37" s="6"/>
      <c r="B37" s="52">
        <v>7</v>
      </c>
      <c r="C37" s="71" t="s">
        <v>30</v>
      </c>
      <c r="D37" s="53" t="s">
        <v>33</v>
      </c>
      <c r="E37" s="53">
        <v>440.67796610169495</v>
      </c>
      <c r="F37" s="68">
        <v>2</v>
      </c>
      <c r="G37" s="54">
        <f t="shared" si="12"/>
        <v>881.3559322033899</v>
      </c>
      <c r="H37" s="1"/>
      <c r="I37" s="56">
        <f t="shared" si="13"/>
        <v>7</v>
      </c>
      <c r="J37" s="57" t="str">
        <f t="shared" si="14"/>
        <v>Проволока спираль d-0,7 мм (1 бух.- 250 м)</v>
      </c>
      <c r="K37" s="58"/>
      <c r="L37" s="59" t="str">
        <f t="shared" si="15"/>
        <v>бухт.</v>
      </c>
      <c r="M37" s="60">
        <v>440.67796610169495</v>
      </c>
      <c r="N37" s="53"/>
      <c r="O37" s="59">
        <f t="shared" si="16"/>
        <v>2</v>
      </c>
      <c r="P37" s="61">
        <f t="shared" si="17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45" x14ac:dyDescent="0.25">
      <c r="A38" s="6"/>
      <c r="B38" s="69">
        <v>8</v>
      </c>
      <c r="C38" s="67" t="s">
        <v>45</v>
      </c>
      <c r="D38" s="53" t="s">
        <v>33</v>
      </c>
      <c r="E38" s="53">
        <v>129.46610169491527</v>
      </c>
      <c r="F38" s="68">
        <v>2</v>
      </c>
      <c r="G38" s="54">
        <f t="shared" si="12"/>
        <v>258.93220338983053</v>
      </c>
      <c r="H38" s="1"/>
      <c r="I38" s="56">
        <f t="shared" si="13"/>
        <v>8</v>
      </c>
      <c r="J38" s="57" t="str">
        <f t="shared" si="14"/>
        <v>Проволока витая пломбировочная d= 0,8 мм (1 бух. -100 м.)</v>
      </c>
      <c r="K38" s="58"/>
      <c r="L38" s="59" t="str">
        <f t="shared" si="15"/>
        <v>бухт.</v>
      </c>
      <c r="M38" s="60">
        <v>129.46610169491527</v>
      </c>
      <c r="N38" s="53"/>
      <c r="O38" s="59">
        <f t="shared" si="16"/>
        <v>2</v>
      </c>
      <c r="P38" s="61">
        <f t="shared" si="17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s="24" customFormat="1" ht="15.75" customHeight="1" x14ac:dyDescent="0.25">
      <c r="A39" s="29"/>
      <c r="B39" s="96" t="s">
        <v>46</v>
      </c>
      <c r="C39" s="97"/>
      <c r="D39" s="26"/>
      <c r="E39" s="36"/>
      <c r="F39" s="36"/>
      <c r="G39" s="32">
        <f>SUM(G31:G38)</f>
        <v>17357.271186440681</v>
      </c>
      <c r="H39" s="32"/>
      <c r="I39" s="36"/>
      <c r="J39" s="36"/>
      <c r="K39" s="36"/>
      <c r="L39" s="28"/>
      <c r="M39" s="34"/>
      <c r="N39" s="34"/>
      <c r="O39" s="35"/>
      <c r="P39" s="34"/>
      <c r="Q39" s="34"/>
    </row>
    <row r="40" spans="1:26" s="24" customFormat="1" ht="15.75" customHeight="1" x14ac:dyDescent="0.25">
      <c r="A40" s="84" t="s">
        <v>47</v>
      </c>
      <c r="B40" s="85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7"/>
    </row>
    <row r="41" spans="1:26" ht="45" x14ac:dyDescent="0.25">
      <c r="A41" s="6"/>
      <c r="B41" s="25">
        <v>1</v>
      </c>
      <c r="C41" s="67" t="s">
        <v>48</v>
      </c>
      <c r="D41" s="53" t="s">
        <v>33</v>
      </c>
      <c r="E41" s="53">
        <v>250.66101694915253</v>
      </c>
      <c r="F41" s="68">
        <v>1</v>
      </c>
      <c r="G41" s="54">
        <f t="shared" si="12"/>
        <v>250.66101694915253</v>
      </c>
      <c r="H41" s="1"/>
      <c r="I41" s="56">
        <f t="shared" si="13"/>
        <v>1</v>
      </c>
      <c r="J41" s="73" t="str">
        <f t="shared" si="14"/>
        <v>Монопроволока пломбировочная d-0,4 мм (1 бухта - 100м)</v>
      </c>
      <c r="K41" s="58"/>
      <c r="L41" s="59" t="str">
        <f t="shared" si="15"/>
        <v>бухт.</v>
      </c>
      <c r="M41" s="60">
        <v>250.66101694915253</v>
      </c>
      <c r="N41" s="53"/>
      <c r="O41" s="59">
        <f t="shared" si="16"/>
        <v>1</v>
      </c>
      <c r="P41" s="61">
        <f t="shared" si="17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0" x14ac:dyDescent="0.25">
      <c r="A42" s="6"/>
      <c r="B42" s="25">
        <v>2</v>
      </c>
      <c r="C42" s="67" t="s">
        <v>25</v>
      </c>
      <c r="D42" s="53" t="s">
        <v>13</v>
      </c>
      <c r="E42" s="53">
        <v>3.1694915254237293</v>
      </c>
      <c r="F42" s="68">
        <v>2000</v>
      </c>
      <c r="G42" s="54">
        <f t="shared" si="12"/>
        <v>6338.9830508474588</v>
      </c>
      <c r="H42" s="1"/>
      <c r="I42" s="56">
        <f t="shared" si="13"/>
        <v>2</v>
      </c>
      <c r="J42" s="73" t="str">
        <f t="shared" si="14"/>
        <v>Пломба - наклейка тип П 20*100 мм (красный)</v>
      </c>
      <c r="K42" s="58"/>
      <c r="L42" s="59" t="str">
        <f t="shared" si="15"/>
        <v>шт.</v>
      </c>
      <c r="M42" s="60">
        <v>3.1694915254237293</v>
      </c>
      <c r="N42" s="53"/>
      <c r="O42" s="59">
        <f t="shared" si="16"/>
        <v>2000</v>
      </c>
      <c r="P42" s="61">
        <f t="shared" si="17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0" x14ac:dyDescent="0.25">
      <c r="A43" s="6"/>
      <c r="B43" s="31">
        <v>3</v>
      </c>
      <c r="C43" s="67" t="s">
        <v>49</v>
      </c>
      <c r="D43" s="53" t="s">
        <v>13</v>
      </c>
      <c r="E43" s="75">
        <v>24.237288135593221</v>
      </c>
      <c r="F43" s="76">
        <v>250</v>
      </c>
      <c r="G43" s="54">
        <f>E43*F43</f>
        <v>6059.3220338983056</v>
      </c>
      <c r="H43" s="1"/>
      <c r="I43" s="56">
        <f t="shared" si="13"/>
        <v>3</v>
      </c>
      <c r="J43" s="74" t="s">
        <v>49</v>
      </c>
      <c r="K43" s="77"/>
      <c r="L43" s="59" t="s">
        <v>13</v>
      </c>
      <c r="M43" s="60">
        <v>24.237288135593221</v>
      </c>
      <c r="N43" s="75"/>
      <c r="O43" s="59">
        <v>250</v>
      </c>
      <c r="P43" s="78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0" x14ac:dyDescent="0.25">
      <c r="A44" s="6"/>
      <c r="B44" s="25">
        <v>4</v>
      </c>
      <c r="C44" s="67" t="s">
        <v>50</v>
      </c>
      <c r="D44" s="53" t="s">
        <v>13</v>
      </c>
      <c r="E44" s="53">
        <v>33.491525423728817</v>
      </c>
      <c r="F44" s="68">
        <v>1100</v>
      </c>
      <c r="G44" s="54">
        <f t="shared" ref="G44" si="18">E44*F44</f>
        <v>36840.677966101699</v>
      </c>
      <c r="H44" s="1"/>
      <c r="I44" s="56">
        <f t="shared" si="13"/>
        <v>4</v>
      </c>
      <c r="J44" s="73" t="str">
        <f t="shared" ref="J44" si="19">C44</f>
        <v>Пломба антимагнитная ИМП--2 (МИГ)</v>
      </c>
      <c r="K44" s="58"/>
      <c r="L44" s="59" t="str">
        <f t="shared" ref="L44" si="20">D44</f>
        <v>шт.</v>
      </c>
      <c r="M44" s="60">
        <v>33.491525423728817</v>
      </c>
      <c r="N44" s="53"/>
      <c r="O44" s="59">
        <f t="shared" ref="O44" si="21">F44</f>
        <v>1100</v>
      </c>
      <c r="P44" s="61">
        <f t="shared" ref="P44" si="22">N44*O44</f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45" x14ac:dyDescent="0.25">
      <c r="A45" s="6"/>
      <c r="B45" s="31">
        <v>5</v>
      </c>
      <c r="C45" s="67" t="s">
        <v>36</v>
      </c>
      <c r="D45" s="53" t="s">
        <v>13</v>
      </c>
      <c r="E45" s="75">
        <v>7.1016949152542379</v>
      </c>
      <c r="F45" s="76">
        <v>6000</v>
      </c>
      <c r="G45" s="54">
        <f>E45*F45</f>
        <v>42610.169491525427</v>
      </c>
      <c r="H45" s="1"/>
      <c r="I45" s="56">
        <v>5</v>
      </c>
      <c r="J45" s="74" t="s">
        <v>36</v>
      </c>
      <c r="K45" s="77"/>
      <c r="L45" s="59" t="s">
        <v>13</v>
      </c>
      <c r="M45" s="60">
        <v>7.1016949152542379</v>
      </c>
      <c r="N45" s="75"/>
      <c r="O45" s="59">
        <v>6000</v>
      </c>
      <c r="P45" s="78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0" x14ac:dyDescent="0.25">
      <c r="A46" s="6"/>
      <c r="B46" s="25">
        <v>6</v>
      </c>
      <c r="C46" s="67" t="s">
        <v>51</v>
      </c>
      <c r="D46" s="53" t="s">
        <v>13</v>
      </c>
      <c r="E46" s="53">
        <v>6.1694915254237293</v>
      </c>
      <c r="F46" s="68">
        <v>3000</v>
      </c>
      <c r="G46" s="54">
        <f>E46*F46</f>
        <v>18508.474576271186</v>
      </c>
      <c r="H46" s="1"/>
      <c r="I46" s="56">
        <f>B46</f>
        <v>6</v>
      </c>
      <c r="J46" s="73" t="str">
        <f>C46</f>
        <v>Пломба- наклейка Тип-П 25 x 60 мм</v>
      </c>
      <c r="K46" s="58"/>
      <c r="L46" s="59" t="str">
        <f>D46</f>
        <v>шт.</v>
      </c>
      <c r="M46" s="60">
        <v>6.1694915254237293</v>
      </c>
      <c r="N46" s="53"/>
      <c r="O46" s="59">
        <f>F46</f>
        <v>3000</v>
      </c>
      <c r="P46" s="61">
        <f>N46*O46</f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45" x14ac:dyDescent="0.25">
      <c r="A47" s="6"/>
      <c r="B47" s="25">
        <v>7</v>
      </c>
      <c r="C47" s="67" t="s">
        <v>52</v>
      </c>
      <c r="D47" s="53" t="s">
        <v>13</v>
      </c>
      <c r="E47" s="53">
        <v>3.8644067796610169</v>
      </c>
      <c r="F47" s="68">
        <v>2500</v>
      </c>
      <c r="G47" s="54">
        <f t="shared" ref="G47:G55" si="23">E47*F47</f>
        <v>9661.016949152543</v>
      </c>
      <c r="H47" s="1"/>
      <c r="I47" s="56">
        <f t="shared" ref="I47:I60" si="24">B47</f>
        <v>7</v>
      </c>
      <c r="J47" s="73" t="str">
        <f t="shared" ref="J47:J55" si="25">C47</f>
        <v>Пломба пластиковая номерная ПК-91ОП 220 мм(220)</v>
      </c>
      <c r="K47" s="58"/>
      <c r="L47" s="59" t="str">
        <f t="shared" ref="L47:L55" si="26">D47</f>
        <v>шт.</v>
      </c>
      <c r="M47" s="60">
        <v>3.8644067796610169</v>
      </c>
      <c r="N47" s="53"/>
      <c r="O47" s="59">
        <f t="shared" ref="O47:O55" si="27">F47</f>
        <v>2500</v>
      </c>
      <c r="P47" s="61">
        <f t="shared" ref="P47:P55" si="28">N47*O47</f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60" x14ac:dyDescent="0.25">
      <c r="A48" s="6"/>
      <c r="B48" s="25">
        <v>8</v>
      </c>
      <c r="C48" s="67" t="s">
        <v>44</v>
      </c>
      <c r="D48" s="53" t="s">
        <v>13</v>
      </c>
      <c r="E48" s="53">
        <v>4.9067796610169498</v>
      </c>
      <c r="F48" s="68">
        <v>1000</v>
      </c>
      <c r="G48" s="54">
        <f t="shared" si="23"/>
        <v>4906.7796610169498</v>
      </c>
      <c r="H48" s="1"/>
      <c r="I48" s="56">
        <f t="shared" si="24"/>
        <v>8</v>
      </c>
      <c r="J48" s="73" t="str">
        <f t="shared" si="25"/>
        <v>Пломба пластиковая универсальная одноразовая затягивающего типа КПП-3-1602СТ</v>
      </c>
      <c r="K48" s="58"/>
      <c r="L48" s="59" t="str">
        <f t="shared" si="26"/>
        <v>шт.</v>
      </c>
      <c r="M48" s="60">
        <v>4.9067796610169498</v>
      </c>
      <c r="N48" s="53"/>
      <c r="O48" s="59">
        <f t="shared" si="27"/>
        <v>1000</v>
      </c>
      <c r="P48" s="61">
        <f t="shared" si="28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60" x14ac:dyDescent="0.25">
      <c r="A49" s="6"/>
      <c r="B49" s="25">
        <v>9</v>
      </c>
      <c r="C49" s="67" t="s">
        <v>53</v>
      </c>
      <c r="D49" s="53" t="s">
        <v>13</v>
      </c>
      <c r="E49" s="53">
        <v>4.3644067796610173</v>
      </c>
      <c r="F49" s="68">
        <v>1500</v>
      </c>
      <c r="G49" s="54">
        <f t="shared" si="23"/>
        <v>6546.610169491526</v>
      </c>
      <c r="H49" s="1"/>
      <c r="I49" s="56">
        <f t="shared" si="24"/>
        <v>9</v>
      </c>
      <c r="J49" s="73" t="str">
        <f t="shared" si="25"/>
        <v>Пломба пластиковая универсальная одноразовая роторного типа типа КПП-3-1604</v>
      </c>
      <c r="K49" s="58"/>
      <c r="L49" s="59" t="str">
        <f t="shared" si="26"/>
        <v>шт.</v>
      </c>
      <c r="M49" s="60">
        <v>4.3644067796610173</v>
      </c>
      <c r="N49" s="53"/>
      <c r="O49" s="59">
        <f t="shared" si="27"/>
        <v>1500</v>
      </c>
      <c r="P49" s="61">
        <f t="shared" si="28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5">
      <c r="A50" s="6"/>
      <c r="B50" s="25">
        <v>10</v>
      </c>
      <c r="C50" s="67" t="s">
        <v>24</v>
      </c>
      <c r="D50" s="53" t="s">
        <v>32</v>
      </c>
      <c r="E50" s="53">
        <v>367.42372881355936</v>
      </c>
      <c r="F50" s="68">
        <v>90</v>
      </c>
      <c r="G50" s="54">
        <f t="shared" si="23"/>
        <v>33068.135593220344</v>
      </c>
      <c r="H50" s="1"/>
      <c r="I50" s="56">
        <f t="shared" si="24"/>
        <v>10</v>
      </c>
      <c r="J50" s="73" t="str">
        <f t="shared" si="25"/>
        <v>Пломба свинцовая</v>
      </c>
      <c r="K50" s="58"/>
      <c r="L50" s="59" t="str">
        <f t="shared" si="26"/>
        <v>кг</v>
      </c>
      <c r="M50" s="60">
        <v>367.42372881355936</v>
      </c>
      <c r="N50" s="53"/>
      <c r="O50" s="59">
        <f t="shared" si="27"/>
        <v>90</v>
      </c>
      <c r="P50" s="61">
        <f t="shared" si="28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45" x14ac:dyDescent="0.25">
      <c r="A51" s="6"/>
      <c r="B51" s="25">
        <v>11</v>
      </c>
      <c r="C51" s="67" t="s">
        <v>54</v>
      </c>
      <c r="D51" s="53" t="s">
        <v>13</v>
      </c>
      <c r="E51" s="53">
        <v>41.076271186440678</v>
      </c>
      <c r="F51" s="68">
        <v>250</v>
      </c>
      <c r="G51" s="54">
        <f t="shared" si="23"/>
        <v>10269.06779661017</v>
      </c>
      <c r="H51" s="1"/>
      <c r="I51" s="56">
        <f t="shared" si="24"/>
        <v>11</v>
      </c>
      <c r="J51" s="73" t="str">
        <f t="shared" si="25"/>
        <v>Пломба -индикатор пластиковая "Анти-Магнит" 66х22х1 мм</v>
      </c>
      <c r="K51" s="58"/>
      <c r="L51" s="59" t="str">
        <f t="shared" si="26"/>
        <v>шт.</v>
      </c>
      <c r="M51" s="60">
        <v>41.076271186440678</v>
      </c>
      <c r="N51" s="53"/>
      <c r="O51" s="59">
        <f t="shared" si="27"/>
        <v>250</v>
      </c>
      <c r="P51" s="61">
        <f t="shared" si="28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s="24" customFormat="1" ht="17.25" customHeight="1" x14ac:dyDescent="0.25">
      <c r="A52" s="38"/>
      <c r="B52" s="99" t="s">
        <v>56</v>
      </c>
      <c r="C52" s="97"/>
      <c r="D52" s="26"/>
      <c r="E52" s="36"/>
      <c r="F52" s="36"/>
      <c r="G52" s="32">
        <f>SUM(G41:G51)</f>
        <v>175059.89830508473</v>
      </c>
      <c r="H52" s="32"/>
      <c r="I52" s="37"/>
      <c r="J52" s="36"/>
      <c r="K52" s="36"/>
      <c r="L52" s="28"/>
      <c r="M52" s="34"/>
      <c r="N52" s="34"/>
      <c r="O52" s="35"/>
      <c r="P52" s="34"/>
      <c r="Q52" s="34"/>
    </row>
    <row r="53" spans="1:26" s="24" customFormat="1" ht="15.75" customHeight="1" x14ac:dyDescent="0.25">
      <c r="A53" s="98" t="s">
        <v>55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7"/>
    </row>
    <row r="54" spans="1:26" ht="45" x14ac:dyDescent="0.25">
      <c r="A54" s="6"/>
      <c r="B54" s="52">
        <v>1</v>
      </c>
      <c r="C54" s="67" t="s">
        <v>59</v>
      </c>
      <c r="D54" s="82" t="s">
        <v>33</v>
      </c>
      <c r="E54" s="53">
        <v>250.66101694915253</v>
      </c>
      <c r="F54" s="68">
        <v>9</v>
      </c>
      <c r="G54" s="54">
        <f t="shared" si="23"/>
        <v>2255.9491525423728</v>
      </c>
      <c r="H54" s="55"/>
      <c r="I54" s="56">
        <f t="shared" si="24"/>
        <v>1</v>
      </c>
      <c r="J54" s="73" t="str">
        <f t="shared" si="25"/>
        <v>Монопроволока пломбировочная d-0,5 мм (1 бухта - 100м)</v>
      </c>
      <c r="K54" s="58"/>
      <c r="L54" s="59" t="str">
        <f t="shared" si="26"/>
        <v>бухт.</v>
      </c>
      <c r="M54" s="60">
        <v>250.66101694915253</v>
      </c>
      <c r="N54" s="53"/>
      <c r="O54" s="59">
        <f t="shared" si="27"/>
        <v>9</v>
      </c>
      <c r="P54" s="61">
        <f t="shared" si="28"/>
        <v>0</v>
      </c>
      <c r="Q54" s="55"/>
      <c r="R54" s="1"/>
      <c r="S54" s="1"/>
      <c r="T54" s="1"/>
      <c r="U54" s="1"/>
      <c r="V54" s="1"/>
      <c r="W54" s="1"/>
      <c r="X54" s="1"/>
      <c r="Y54" s="1"/>
      <c r="Z54" s="1"/>
    </row>
    <row r="55" spans="1:26" ht="45" x14ac:dyDescent="0.25">
      <c r="A55" s="6"/>
      <c r="B55" s="52">
        <v>2</v>
      </c>
      <c r="C55" s="67" t="s">
        <v>60</v>
      </c>
      <c r="D55" s="82" t="s">
        <v>33</v>
      </c>
      <c r="E55" s="53">
        <v>158.64406779661019</v>
      </c>
      <c r="F55" s="68">
        <v>12</v>
      </c>
      <c r="G55" s="54">
        <f t="shared" si="23"/>
        <v>1903.7288135593221</v>
      </c>
      <c r="H55" s="55"/>
      <c r="I55" s="56">
        <f t="shared" si="24"/>
        <v>2</v>
      </c>
      <c r="J55" s="73" t="str">
        <f t="shared" si="25"/>
        <v>Монопроволока пломбировочная d-0,4 мм (1 бухта - 100 м)</v>
      </c>
      <c r="K55" s="58"/>
      <c r="L55" s="59" t="str">
        <f t="shared" si="26"/>
        <v>бухт.</v>
      </c>
      <c r="M55" s="60">
        <v>158.64406779661019</v>
      </c>
      <c r="N55" s="53"/>
      <c r="O55" s="59">
        <f t="shared" si="27"/>
        <v>12</v>
      </c>
      <c r="P55" s="61">
        <f t="shared" si="28"/>
        <v>0</v>
      </c>
      <c r="Q55" s="55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6"/>
      <c r="B56" s="69">
        <v>3</v>
      </c>
      <c r="C56" s="67" t="s">
        <v>24</v>
      </c>
      <c r="D56" s="82" t="s">
        <v>32</v>
      </c>
      <c r="E56" s="75">
        <v>367.42372881355931</v>
      </c>
      <c r="F56" s="76">
        <v>120</v>
      </c>
      <c r="G56" s="54">
        <f>E56*F56</f>
        <v>44090.847457627118</v>
      </c>
      <c r="H56" s="55"/>
      <c r="I56" s="56">
        <f t="shared" si="24"/>
        <v>3</v>
      </c>
      <c r="J56" s="79" t="s">
        <v>24</v>
      </c>
      <c r="K56" s="77"/>
      <c r="L56" s="59" t="s">
        <v>32</v>
      </c>
      <c r="M56" s="60">
        <v>367.42372881355931</v>
      </c>
      <c r="N56" s="75"/>
      <c r="O56" s="59">
        <v>120</v>
      </c>
      <c r="P56" s="78"/>
      <c r="Q56" s="55"/>
      <c r="R56" s="1"/>
      <c r="S56" s="1"/>
      <c r="T56" s="1"/>
      <c r="U56" s="1"/>
      <c r="V56" s="1"/>
      <c r="W56" s="1"/>
      <c r="X56" s="1"/>
      <c r="Y56" s="1"/>
      <c r="Z56" s="1"/>
    </row>
    <row r="57" spans="1:26" ht="30" x14ac:dyDescent="0.25">
      <c r="A57" s="6"/>
      <c r="B57" s="52">
        <v>4</v>
      </c>
      <c r="C57" s="67" t="s">
        <v>25</v>
      </c>
      <c r="D57" s="82" t="s">
        <v>61</v>
      </c>
      <c r="E57" s="53">
        <v>3.1694915254237293</v>
      </c>
      <c r="F57" s="68">
        <v>3500</v>
      </c>
      <c r="G57" s="54">
        <f>E57*F57</f>
        <v>11093.220338983052</v>
      </c>
      <c r="H57" s="55"/>
      <c r="I57" s="56">
        <f t="shared" si="24"/>
        <v>4</v>
      </c>
      <c r="J57" s="73" t="str">
        <f t="shared" ref="J57:J58" si="29">C57</f>
        <v>Пломба - наклейка тип П 20*100 мм (красный)</v>
      </c>
      <c r="K57" s="58"/>
      <c r="L57" s="59" t="str">
        <f t="shared" ref="L57:L58" si="30">D57</f>
        <v>шт</v>
      </c>
      <c r="M57" s="60">
        <v>3.1694915254237293</v>
      </c>
      <c r="N57" s="53"/>
      <c r="O57" s="59">
        <f t="shared" ref="O57:O58" si="31">F57</f>
        <v>3500</v>
      </c>
      <c r="P57" s="61">
        <f t="shared" ref="P57:P58" si="32">N57*O57</f>
        <v>0</v>
      </c>
      <c r="Q57" s="55"/>
      <c r="R57" s="1"/>
      <c r="S57" s="1"/>
      <c r="T57" s="1"/>
      <c r="U57" s="1"/>
      <c r="V57" s="1"/>
      <c r="W57" s="1"/>
      <c r="X57" s="1"/>
      <c r="Y57" s="1"/>
      <c r="Z57" s="1"/>
    </row>
    <row r="58" spans="1:26" ht="30" x14ac:dyDescent="0.25">
      <c r="A58" s="6"/>
      <c r="B58" s="52">
        <v>5</v>
      </c>
      <c r="C58" s="67" t="s">
        <v>50</v>
      </c>
      <c r="D58" s="82" t="s">
        <v>61</v>
      </c>
      <c r="E58" s="53">
        <v>33.491525423728817</v>
      </c>
      <c r="F58" s="68">
        <v>1990</v>
      </c>
      <c r="G58" s="54">
        <f t="shared" ref="G58" si="33">E58*F58</f>
        <v>66648.135593220344</v>
      </c>
      <c r="H58" s="55"/>
      <c r="I58" s="56">
        <f t="shared" si="24"/>
        <v>5</v>
      </c>
      <c r="J58" s="73" t="str">
        <f t="shared" si="29"/>
        <v>Пломба антимагнитная ИМП--2 (МИГ)</v>
      </c>
      <c r="K58" s="58"/>
      <c r="L58" s="59" t="str">
        <f t="shared" si="30"/>
        <v>шт</v>
      </c>
      <c r="M58" s="60">
        <v>33.491525423728817</v>
      </c>
      <c r="N58" s="53"/>
      <c r="O58" s="59">
        <f t="shared" si="31"/>
        <v>1990</v>
      </c>
      <c r="P58" s="61">
        <f t="shared" si="32"/>
        <v>0</v>
      </c>
      <c r="Q58" s="55"/>
      <c r="R58" s="1"/>
      <c r="S58" s="1"/>
      <c r="T58" s="1"/>
      <c r="U58" s="1"/>
      <c r="V58" s="1"/>
      <c r="W58" s="1"/>
      <c r="X58" s="1"/>
      <c r="Y58" s="1"/>
      <c r="Z58" s="1"/>
    </row>
    <row r="59" spans="1:26" ht="45" x14ac:dyDescent="0.25">
      <c r="A59" s="6"/>
      <c r="B59" s="69">
        <v>6</v>
      </c>
      <c r="C59" s="67" t="s">
        <v>36</v>
      </c>
      <c r="D59" s="82" t="s">
        <v>61</v>
      </c>
      <c r="E59" s="75">
        <v>7.1016949152542379</v>
      </c>
      <c r="F59" s="76">
        <v>11250</v>
      </c>
      <c r="G59" s="54">
        <f>E59*F59</f>
        <v>79894.067796610179</v>
      </c>
      <c r="H59" s="55"/>
      <c r="I59" s="56">
        <f t="shared" si="24"/>
        <v>6</v>
      </c>
      <c r="J59" s="79" t="s">
        <v>36</v>
      </c>
      <c r="K59" s="77"/>
      <c r="L59" s="59" t="s">
        <v>61</v>
      </c>
      <c r="M59" s="60">
        <v>7.1016949152542379</v>
      </c>
      <c r="N59" s="75"/>
      <c r="O59" s="59">
        <v>11250</v>
      </c>
      <c r="P59" s="78"/>
      <c r="Q59" s="55"/>
      <c r="R59" s="1"/>
      <c r="S59" s="1"/>
      <c r="T59" s="1"/>
      <c r="U59" s="1"/>
      <c r="V59" s="1"/>
      <c r="W59" s="1"/>
      <c r="X59" s="1"/>
      <c r="Y59" s="1"/>
      <c r="Z59" s="1"/>
    </row>
    <row r="60" spans="1:26" ht="45" x14ac:dyDescent="0.25">
      <c r="A60" s="6"/>
      <c r="B60" s="52">
        <v>7</v>
      </c>
      <c r="C60" s="67" t="s">
        <v>28</v>
      </c>
      <c r="D60" s="82" t="s">
        <v>61</v>
      </c>
      <c r="E60" s="53">
        <v>28.694915254237291</v>
      </c>
      <c r="F60" s="68">
        <v>1900</v>
      </c>
      <c r="G60" s="54">
        <f t="shared" ref="G60" si="34">E60*F60</f>
        <v>54520.338983050853</v>
      </c>
      <c r="H60" s="55"/>
      <c r="I60" s="56">
        <f t="shared" si="24"/>
        <v>7</v>
      </c>
      <c r="J60" s="57" t="str">
        <f t="shared" ref="J60" si="35">C60</f>
        <v>Пломба- наклейка антимагнитная "Антимагнит" МТЛ-20</v>
      </c>
      <c r="K60" s="58"/>
      <c r="L60" s="59" t="str">
        <f t="shared" ref="L60" si="36">D60</f>
        <v>шт</v>
      </c>
      <c r="M60" s="60">
        <v>28.694915254237291</v>
      </c>
      <c r="N60" s="53"/>
      <c r="O60" s="59">
        <f t="shared" ref="O60" si="37">F60</f>
        <v>1900</v>
      </c>
      <c r="P60" s="61">
        <f t="shared" ref="P60" si="38">N60*O60</f>
        <v>0</v>
      </c>
      <c r="Q60" s="55"/>
      <c r="R60" s="1"/>
      <c r="S60" s="1"/>
      <c r="T60" s="1"/>
      <c r="U60" s="1"/>
      <c r="V60" s="1"/>
      <c r="W60" s="1"/>
      <c r="X60" s="1"/>
      <c r="Y60" s="1"/>
      <c r="Z60" s="1"/>
    </row>
    <row r="61" spans="1:26" s="24" customFormat="1" ht="17.25" customHeight="1" x14ac:dyDescent="0.25">
      <c r="A61" s="26"/>
      <c r="B61" s="94" t="s">
        <v>62</v>
      </c>
      <c r="C61" s="95"/>
      <c r="D61" s="26"/>
      <c r="E61" s="36"/>
      <c r="F61" s="36"/>
      <c r="G61" s="32">
        <f>SUM(G54:G60)</f>
        <v>260406.28813559323</v>
      </c>
      <c r="H61" s="32"/>
      <c r="I61" s="36"/>
      <c r="J61" s="36"/>
      <c r="K61" s="36"/>
      <c r="L61" s="28"/>
      <c r="M61" s="34"/>
      <c r="N61" s="34"/>
      <c r="O61" s="35"/>
      <c r="P61" s="34"/>
      <c r="Q61" s="34"/>
    </row>
    <row r="62" spans="1:26" s="24" customFormat="1" ht="15.75" customHeight="1" x14ac:dyDescent="0.25">
      <c r="A62" s="91" t="s">
        <v>63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3"/>
    </row>
    <row r="63" spans="1:26" ht="30" x14ac:dyDescent="0.25">
      <c r="A63" s="6"/>
      <c r="B63" s="69">
        <v>1</v>
      </c>
      <c r="C63" s="71" t="s">
        <v>49</v>
      </c>
      <c r="D63" s="53" t="s">
        <v>61</v>
      </c>
      <c r="E63" s="75">
        <v>24.24</v>
      </c>
      <c r="F63" s="76">
        <v>700</v>
      </c>
      <c r="G63" s="54">
        <v>16966.099999999999</v>
      </c>
      <c r="H63" s="1"/>
      <c r="I63" s="56">
        <v>1</v>
      </c>
      <c r="J63" s="74" t="s">
        <v>49</v>
      </c>
      <c r="K63" s="77"/>
      <c r="L63" s="59" t="s">
        <v>13</v>
      </c>
      <c r="M63" s="60">
        <v>24.24</v>
      </c>
      <c r="N63" s="75"/>
      <c r="O63" s="59">
        <v>700</v>
      </c>
      <c r="P63" s="78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30" x14ac:dyDescent="0.25">
      <c r="A64" s="6"/>
      <c r="B64" s="52">
        <v>2</v>
      </c>
      <c r="C64" s="67" t="s">
        <v>64</v>
      </c>
      <c r="D64" s="53" t="s">
        <v>13</v>
      </c>
      <c r="E64" s="53">
        <v>4.2711864406779663</v>
      </c>
      <c r="F64" s="68">
        <v>1500</v>
      </c>
      <c r="G64" s="54">
        <f>E64*F64</f>
        <v>6406.7796610169498</v>
      </c>
      <c r="H64" s="1"/>
      <c r="I64" s="56">
        <f>B64</f>
        <v>2</v>
      </c>
      <c r="J64" s="57" t="str">
        <f>C64</f>
        <v>Пломба контрольная ПК-91 РХ-2</v>
      </c>
      <c r="K64" s="58"/>
      <c r="L64" s="59" t="str">
        <f>D64</f>
        <v>шт.</v>
      </c>
      <c r="M64" s="60">
        <v>4.2711864406779663</v>
      </c>
      <c r="N64" s="53"/>
      <c r="O64" s="59">
        <f>F64</f>
        <v>1500</v>
      </c>
      <c r="P64" s="61">
        <f>N64*O64</f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30" x14ac:dyDescent="0.25">
      <c r="A65" s="6"/>
      <c r="B65" s="52">
        <v>3</v>
      </c>
      <c r="C65" s="71" t="s">
        <v>29</v>
      </c>
      <c r="D65" s="53" t="s">
        <v>13</v>
      </c>
      <c r="E65" s="53">
        <v>3.8644067796610169</v>
      </c>
      <c r="F65" s="68">
        <v>300</v>
      </c>
      <c r="G65" s="54">
        <f t="shared" ref="G65" si="39">E65*F65</f>
        <v>1159.3220338983051</v>
      </c>
      <c r="H65" s="1"/>
      <c r="I65" s="56">
        <f t="shared" ref="I65" si="40">B65</f>
        <v>3</v>
      </c>
      <c r="J65" s="57" t="str">
        <f t="shared" ref="J65" si="41">C65</f>
        <v>Пломба пластиковая номерная ПК-91ОП 220 мм</v>
      </c>
      <c r="K65" s="58"/>
      <c r="L65" s="59" t="str">
        <f t="shared" ref="L65" si="42">D65</f>
        <v>шт.</v>
      </c>
      <c r="M65" s="60">
        <v>3.8644067796610169</v>
      </c>
      <c r="N65" s="53"/>
      <c r="O65" s="59">
        <f t="shared" ref="O65" si="43">F65</f>
        <v>300</v>
      </c>
      <c r="P65" s="61">
        <f t="shared" ref="P65" si="44">N65*O65</f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30" x14ac:dyDescent="0.25">
      <c r="A66" s="6"/>
      <c r="B66" s="52">
        <v>3</v>
      </c>
      <c r="C66" s="67" t="s">
        <v>51</v>
      </c>
      <c r="D66" s="53" t="s">
        <v>13</v>
      </c>
      <c r="E66" s="53">
        <v>6.17</v>
      </c>
      <c r="F66" s="53">
        <v>1000</v>
      </c>
      <c r="G66" s="54">
        <v>6169.49</v>
      </c>
      <c r="H66" s="1"/>
      <c r="I66" s="56">
        <v>4</v>
      </c>
      <c r="J66" s="57" t="str">
        <f t="shared" ref="J66" si="45">C66</f>
        <v>Пломба- наклейка Тип-П 25 x 60 мм</v>
      </c>
      <c r="K66" s="58"/>
      <c r="L66" s="59" t="str">
        <f t="shared" ref="L66" si="46">D66</f>
        <v>шт.</v>
      </c>
      <c r="M66" s="60">
        <v>6.17</v>
      </c>
      <c r="N66" s="53"/>
      <c r="O66" s="59">
        <f t="shared" ref="O66" si="47">F66</f>
        <v>1000</v>
      </c>
      <c r="P66" s="61">
        <f t="shared" ref="P66" si="48">N66*O66</f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thickBot="1" x14ac:dyDescent="0.3">
      <c r="A67" s="6"/>
      <c r="B67" s="94" t="s">
        <v>65</v>
      </c>
      <c r="C67" s="95"/>
      <c r="D67" s="53"/>
      <c r="E67" s="80"/>
      <c r="F67" s="81"/>
      <c r="G67" s="83">
        <f>G66+G65+G64+G63</f>
        <v>30701.691694915251</v>
      </c>
      <c r="H67" s="1"/>
      <c r="I67" s="33"/>
      <c r="J67" s="16"/>
      <c r="K67" s="12"/>
      <c r="L67" s="17"/>
      <c r="M67" s="21"/>
      <c r="N67" s="11"/>
      <c r="O67" s="17"/>
      <c r="P67" s="18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1" customHeight="1" thickBot="1" x14ac:dyDescent="0.3">
      <c r="A68" s="6"/>
      <c r="B68" s="103" t="s">
        <v>7</v>
      </c>
      <c r="C68" s="104"/>
      <c r="D68" s="104"/>
      <c r="E68" s="104"/>
      <c r="F68" s="105"/>
      <c r="G68" s="13">
        <f>G67+G61+G52+G39+G28+G19</f>
        <v>1969152.3357627119</v>
      </c>
      <c r="H68" s="1"/>
      <c r="I68" s="103" t="s">
        <v>7</v>
      </c>
      <c r="J68" s="104"/>
      <c r="K68" s="104"/>
      <c r="L68" s="104"/>
      <c r="M68" s="104"/>
      <c r="N68" s="104"/>
      <c r="O68" s="105"/>
      <c r="P68" s="13">
        <f>SUM(P10:P67)</f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" customHeight="1" x14ac:dyDescent="0.25">
      <c r="A69" s="6"/>
      <c r="B69" s="116" t="s">
        <v>19</v>
      </c>
      <c r="C69" s="117"/>
      <c r="D69" s="117"/>
      <c r="E69" s="117"/>
      <c r="F69" s="22">
        <v>0.2</v>
      </c>
      <c r="G69" s="14">
        <f>G68*F69</f>
        <v>393830.46715254243</v>
      </c>
      <c r="H69" s="1"/>
      <c r="I69" s="116" t="s">
        <v>19</v>
      </c>
      <c r="J69" s="117"/>
      <c r="K69" s="117"/>
      <c r="L69" s="117"/>
      <c r="M69" s="117"/>
      <c r="N69" s="117"/>
      <c r="O69" s="22">
        <v>0.2</v>
      </c>
      <c r="P69" s="14">
        <f>P68*O69</f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thickBot="1" x14ac:dyDescent="0.3">
      <c r="A70" s="6"/>
      <c r="B70" s="108" t="s">
        <v>8</v>
      </c>
      <c r="C70" s="109"/>
      <c r="D70" s="109"/>
      <c r="E70" s="109"/>
      <c r="F70" s="110"/>
      <c r="G70" s="15">
        <f>G68+G69</f>
        <v>2362982.8029152546</v>
      </c>
      <c r="H70" s="1"/>
      <c r="I70" s="108" t="s">
        <v>8</v>
      </c>
      <c r="J70" s="109"/>
      <c r="K70" s="109"/>
      <c r="L70" s="109"/>
      <c r="M70" s="109"/>
      <c r="N70" s="109"/>
      <c r="O70" s="110"/>
      <c r="P70" s="15">
        <f>P68+P69</f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33.75" customHeight="1" x14ac:dyDescent="0.25">
      <c r="B71" s="90" t="s">
        <v>17</v>
      </c>
      <c r="C71" s="90"/>
      <c r="D71" s="90"/>
      <c r="E71" s="90"/>
      <c r="F71" s="90"/>
      <c r="G71" s="90"/>
      <c r="H71" s="1"/>
      <c r="I71" s="1"/>
      <c r="J71" s="1"/>
      <c r="K71" s="1"/>
      <c r="L71" s="2"/>
      <c r="M71" s="2"/>
      <c r="N71" s="2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1.5" customHeight="1" x14ac:dyDescent="0.25">
      <c r="B72" s="90" t="s">
        <v>18</v>
      </c>
      <c r="C72" s="90"/>
      <c r="D72" s="90"/>
      <c r="E72" s="90"/>
      <c r="F72" s="90"/>
      <c r="G72" s="90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1"/>
    </row>
    <row r="73" spans="1:26" x14ac:dyDescent="0.25">
      <c r="Z73" s="1"/>
    </row>
    <row r="75" spans="1:26" x14ac:dyDescent="0.25">
      <c r="H75">
        <f>E65*F65</f>
        <v>1159.3220338983051</v>
      </c>
    </row>
  </sheetData>
  <mergeCells count="26">
    <mergeCell ref="I7:P7"/>
    <mergeCell ref="I68:O68"/>
    <mergeCell ref="B71:G71"/>
    <mergeCell ref="B1:P1"/>
    <mergeCell ref="B3:E3"/>
    <mergeCell ref="B68:F68"/>
    <mergeCell ref="B70:F70"/>
    <mergeCell ref="B4:G4"/>
    <mergeCell ref="B7:G7"/>
    <mergeCell ref="I70:O70"/>
    <mergeCell ref="B69:E69"/>
    <mergeCell ref="I69:N69"/>
    <mergeCell ref="A9:N9"/>
    <mergeCell ref="A20:Q20"/>
    <mergeCell ref="A40:Q40"/>
    <mergeCell ref="B19:C19"/>
    <mergeCell ref="A29:Q29"/>
    <mergeCell ref="A30:Q30"/>
    <mergeCell ref="B28:C28"/>
    <mergeCell ref="B72:G72"/>
    <mergeCell ref="A62:Q62"/>
    <mergeCell ref="B61:C61"/>
    <mergeCell ref="B67:C67"/>
    <mergeCell ref="B39:C39"/>
    <mergeCell ref="A53:Q53"/>
    <mergeCell ref="B52:C52"/>
  </mergeCells>
  <pageMargins left="0" right="0" top="0" bottom="0" header="0" footer="0"/>
  <pageSetup paperSize="9" scale="70" orientation="landscape" r:id="rId1"/>
  <ignoredErrors>
    <ignoredError sqref="L10:L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Крючкова Татьяна Юрьевна</cp:lastModifiedBy>
  <cp:lastPrinted>2018-11-07T05:29:01Z</cp:lastPrinted>
  <dcterms:created xsi:type="dcterms:W3CDTF">2018-05-22T01:14:50Z</dcterms:created>
  <dcterms:modified xsi:type="dcterms:W3CDTF">2018-11-07T05:31:45Z</dcterms:modified>
</cp:coreProperties>
</file>