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P12" i="1"/>
  <c r="G10" i="1" l="1"/>
  <c r="J12" i="1"/>
  <c r="I9" i="1"/>
  <c r="I8" i="1"/>
  <c r="G11" i="1" l="1"/>
  <c r="G12" i="1" s="1"/>
  <c r="G13" i="1" s="1"/>
  <c r="G15" i="1" s="1"/>
  <c r="I11" i="1" l="1"/>
  <c r="I10" i="1"/>
  <c r="M11" i="1"/>
  <c r="M10" i="1"/>
  <c r="O11" i="1"/>
  <c r="O10" i="1"/>
  <c r="P10" i="1" s="1"/>
  <c r="L11" i="1"/>
  <c r="L10" i="1"/>
  <c r="J11" i="1"/>
  <c r="J10" i="1"/>
  <c r="P14" i="1" l="1"/>
  <c r="P15" i="1" s="1"/>
</calcChain>
</file>

<file path=xl/sharedStrings.xml><?xml version="1.0" encoding="utf-8"?>
<sst xmlns="http://schemas.openxmlformats.org/spreadsheetml/2006/main" count="32" uniqueCount="24">
  <si>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</si>
  <si>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</si>
  <si>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</si>
  <si>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</si>
  <si>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</si>
  <si>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</si>
  <si>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</si>
  <si>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</si>
  <si>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</si>
  <si>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</si>
  <si>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</si>
  <si>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</si>
  <si>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</si>
  <si>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</si>
  <si>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</si>
  <si>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</si>
  <si>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</si>
  <si>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</si>
  <si>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Итого по филиалу Приморские электрические сети</t>
  </si>
  <si>
    <t>1. филиал АО «ДРСК» «Приморские электрические сети»</t>
  </si>
  <si>
    <t>Отгрузочные реквизиты: станция: Уссурийск Дальневосточной ж. д., код 988306, код 2452, ОКПО 97053894</t>
  </si>
  <si>
    <r>
      <t xml:space="preserve">Опора деревянная не пропитанная, длина 9,5 м, ГОСТ 9463, не ниже 2-го сорта- лиственница.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Размеры:
верхний отрез не менее 16 см, но не более 22 см.
нижний отрез не более  30 см.</t>
    </r>
  </si>
  <si>
    <r>
      <t xml:space="preserve">Опора деревянная не пропитанная, длина 11 м, ГОСТ 9463, не ниже 2-го сорта- лиственница.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Размеры:
верхний отрез не менее и не более 22 см.
нижний отрез не более 34 см.</t>
    </r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</si>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</sst>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00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12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3" fillId="0" borderId="26" xfId="0" applyNumberFormat="1" applyFont="1" applyBorder="1" applyAlignment="1">
      <alignment horizontal="center" vertical="center" wrapText="1"/>
    </xf>
    <xf numFmtId="164" fontId="13" fillId="0" borderId="41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/>
    </xf>
    <xf numFmtId="0" fontId="11" fillId="6" borderId="42" xfId="0" applyNumberFormat="1" applyFont="1" applyFill="1" applyBorder="1" applyAlignment="1">
      <alignment horizontal="left" vertical="center" wrapText="1"/>
    </xf>
    <xf numFmtId="4" fontId="7" fillId="6" borderId="39" xfId="0" applyNumberFormat="1" applyFont="1" applyFill="1" applyBorder="1" applyAlignment="1" applyProtection="1">
      <alignment horizontal="center" vertical="top" wrapText="1"/>
      <protection locked="0"/>
    </xf>
    <xf numFmtId="4" fontId="10" fillId="6" borderId="42" xfId="0" applyNumberFormat="1" applyFont="1" applyFill="1" applyBorder="1" applyAlignment="1">
      <alignment horizontal="center" vertical="center" wrapText="1"/>
    </xf>
    <xf numFmtId="1" fontId="11" fillId="6" borderId="42" xfId="0" applyNumberFormat="1" applyFont="1" applyFill="1" applyBorder="1" applyAlignment="1">
      <alignment horizontal="center" vertical="center"/>
    </xf>
    <xf numFmtId="4" fontId="8" fillId="6" borderId="40" xfId="0" applyNumberFormat="1" applyFont="1" applyFill="1" applyBorder="1" applyAlignment="1" applyProtection="1">
      <alignment horizontal="center" vertical="top" wrapText="1"/>
    </xf>
    <xf numFmtId="0" fontId="1" fillId="5" borderId="6" xfId="0" applyFont="1" applyFill="1" applyBorder="1" applyAlignment="1">
      <alignment horizontal="center"/>
    </xf>
    <xf numFmtId="49" fontId="1" fillId="5" borderId="13" xfId="0" applyNumberFormat="1" applyFont="1" applyFill="1" applyBorder="1" applyAlignment="1">
      <alignment horizontal="left" vertical="top" wrapText="1"/>
    </xf>
    <xf numFmtId="49" fontId="8" fillId="2" borderId="7" xfId="0" applyNumberFormat="1" applyFont="1" applyFill="1" applyBorder="1" applyAlignment="1" applyProtection="1">
      <alignment horizontal="left" vertical="top" wrapText="1"/>
      <protection locked="0"/>
    </xf>
    <xf numFmtId="3" fontId="1" fillId="5" borderId="7" xfId="0" applyNumberFormat="1" applyFont="1" applyFill="1" applyBorder="1" applyAlignment="1">
      <alignment horizontal="center" vertical="top" wrapText="1"/>
    </xf>
    <xf numFmtId="4" fontId="1" fillId="5" borderId="7" xfId="0" applyNumberFormat="1" applyFont="1" applyFill="1" applyBorder="1" applyAlignment="1">
      <alignment horizontal="center" vertical="top" wrapText="1"/>
    </xf>
    <xf numFmtId="4" fontId="8" fillId="2" borderId="7" xfId="0" applyNumberFormat="1" applyFont="1" applyFill="1" applyBorder="1" applyAlignment="1" applyProtection="1">
      <alignment horizontal="center" vertical="top" wrapText="1"/>
      <protection locked="0"/>
    </xf>
    <xf numFmtId="165" fontId="1" fillId="5" borderId="7" xfId="0" applyNumberFormat="1" applyFont="1" applyFill="1" applyBorder="1" applyAlignment="1">
      <alignment horizontal="center" vertical="top" wrapText="1"/>
    </xf>
    <xf numFmtId="0" fontId="10" fillId="0" borderId="41" xfId="0" applyNumberFormat="1" applyFont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/>
    </xf>
    <xf numFmtId="4" fontId="7" fillId="5" borderId="28" xfId="0" applyNumberFormat="1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49" fontId="2" fillId="5" borderId="13" xfId="0" applyNumberFormat="1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  <protection locked="0"/>
    </xf>
    <xf numFmtId="3" fontId="2" fillId="5" borderId="7" xfId="0" applyNumberFormat="1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2" fillId="5" borderId="7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" fontId="7" fillId="5" borderId="8" xfId="0" applyNumberFormat="1" applyFont="1" applyFill="1" applyBorder="1" applyAlignment="1" applyProtection="1">
      <alignment horizontal="center" vertical="center" wrapText="1"/>
    </xf>
    <xf numFmtId="4" fontId="1" fillId="4" borderId="24" xfId="0" applyNumberFormat="1" applyFont="1" applyFill="1" applyBorder="1" applyAlignment="1">
      <alignment horizontal="center" vertical="top" wrapText="1"/>
    </xf>
    <xf numFmtId="4" fontId="1" fillId="4" borderId="22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166" fontId="13" fillId="0" borderId="41" xfId="0" applyNumberFormat="1" applyFont="1" applyBorder="1" applyAlignment="1">
      <alignment horizontal="center" vertical="center"/>
    </xf>
    <xf numFmtId="165" fontId="13" fillId="0" borderId="2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"/>
  <sheetViews>
    <sheetView tabSelected="1" zoomScaleNormal="100" workbookViewId="0">
      <selection activeCell="H19" sqref="H1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12.75" customHeight="1" x14ac:dyDescent="0.25">
      <c r="B1" s="52" t="s">
        <v>2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3" t="s">
        <v>12</v>
      </c>
      <c r="C3" s="54"/>
      <c r="D3" s="54"/>
      <c r="E3" s="55"/>
      <c r="F3" s="14">
        <v>745510.08</v>
      </c>
      <c r="G3" s="1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65" t="s">
        <v>13</v>
      </c>
      <c r="C6" s="55"/>
      <c r="D6" s="66"/>
      <c r="E6" s="66"/>
      <c r="F6" s="67"/>
      <c r="G6" s="68"/>
      <c r="H6" s="3"/>
      <c r="I6" s="53" t="s">
        <v>4</v>
      </c>
      <c r="J6" s="54"/>
      <c r="K6" s="54"/>
      <c r="L6" s="54"/>
      <c r="M6" s="54"/>
      <c r="N6" s="54"/>
      <c r="O6" s="54"/>
      <c r="P6" s="74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17" t="s">
        <v>5</v>
      </c>
      <c r="C7" s="18" t="s">
        <v>0</v>
      </c>
      <c r="D7" s="18" t="s">
        <v>9</v>
      </c>
      <c r="E7" s="19" t="s">
        <v>10</v>
      </c>
      <c r="F7" s="19" t="s">
        <v>6</v>
      </c>
      <c r="G7" s="20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15" customFormat="1" x14ac:dyDescent="0.25">
      <c r="B8" s="71" t="s">
        <v>19</v>
      </c>
      <c r="C8" s="72"/>
      <c r="D8" s="72"/>
      <c r="E8" s="72"/>
      <c r="F8" s="72"/>
      <c r="G8" s="73"/>
      <c r="H8" s="16"/>
      <c r="I8" s="59" t="str">
        <f>B8</f>
        <v>1. филиал АО «ДРСК» «Приморские электрические сети»</v>
      </c>
      <c r="J8" s="60"/>
      <c r="K8" s="60"/>
      <c r="L8" s="60"/>
      <c r="M8" s="60"/>
      <c r="N8" s="60"/>
      <c r="O8" s="60"/>
      <c r="P8" s="61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s="15" customFormat="1" ht="30" customHeight="1" x14ac:dyDescent="0.25">
      <c r="B9" s="71" t="s">
        <v>20</v>
      </c>
      <c r="C9" s="72"/>
      <c r="D9" s="72"/>
      <c r="E9" s="72"/>
      <c r="F9" s="72"/>
      <c r="G9" s="73"/>
      <c r="H9" s="16"/>
      <c r="I9" s="59" t="str">
        <f>B9</f>
        <v>Отгрузочные реквизиты: станция: Уссурийск Дальневосточной ж. д., код 988306, код 2452, ОКПО 97053894</v>
      </c>
      <c r="J9" s="60"/>
      <c r="K9" s="60"/>
      <c r="L9" s="60"/>
      <c r="M9" s="60"/>
      <c r="N9" s="60"/>
      <c r="O9" s="60"/>
      <c r="P9" s="61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ht="114.75" x14ac:dyDescent="0.25">
      <c r="A10" s="4"/>
      <c r="B10" s="38">
        <v>1</v>
      </c>
      <c r="C10" s="37" t="s">
        <v>21</v>
      </c>
      <c r="D10" s="21" t="s">
        <v>23</v>
      </c>
      <c r="E10" s="23">
        <v>3944.49</v>
      </c>
      <c r="F10" s="22">
        <v>171</v>
      </c>
      <c r="G10" s="39">
        <f>E10*F10</f>
        <v>674507.78999999992</v>
      </c>
      <c r="H10" s="3"/>
      <c r="I10" s="40">
        <f>B10</f>
        <v>1</v>
      </c>
      <c r="J10" s="41" t="str">
        <f>C10</f>
        <v>Опора деревянная не пропитанная, длина 9,5 м, ГОСТ 9463, не ниже 2-го сорта- лиственница.                                                                                                                                Размеры:
верхний отрез не менее 16 см, но не более 22 см.
нижний отрез не более  30 см.</v>
      </c>
      <c r="K10" s="42"/>
      <c r="L10" s="43" t="str">
        <f>D10</f>
        <v>шт</v>
      </c>
      <c r="M10" s="44">
        <f>E10</f>
        <v>3944.49</v>
      </c>
      <c r="N10" s="45"/>
      <c r="O10" s="46">
        <f>F10</f>
        <v>171</v>
      </c>
      <c r="P10" s="47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14.75" x14ac:dyDescent="0.25">
      <c r="A11" s="4"/>
      <c r="B11" s="48">
        <v>2</v>
      </c>
      <c r="C11" s="37" t="s">
        <v>22</v>
      </c>
      <c r="D11" s="21" t="s">
        <v>23</v>
      </c>
      <c r="E11" s="76">
        <v>5461.7139999999999</v>
      </c>
      <c r="F11" s="75">
        <v>13</v>
      </c>
      <c r="G11" s="49">
        <f t="shared" ref="G11" si="0">E11*F11</f>
        <v>71002.282000000007</v>
      </c>
      <c r="H11" s="3"/>
      <c r="I11" s="40">
        <f t="shared" ref="I11" si="1">B11</f>
        <v>2</v>
      </c>
      <c r="J11" s="41" t="str">
        <f t="shared" ref="J11" si="2">C11</f>
        <v>Опора деревянная не пропитанная, длина 11 м, ГОСТ 9463, не ниже 2-го сорта- лиственница.                                                                                                                               Размеры:
верхний отрез не менее и не более 22 см.
нижний отрез не более 34 см.</v>
      </c>
      <c r="K11" s="42"/>
      <c r="L11" s="43" t="str">
        <f t="shared" ref="L11" si="3">D11</f>
        <v>шт</v>
      </c>
      <c r="M11" s="44">
        <f t="shared" ref="M11" si="4">E11</f>
        <v>5461.7139999999999</v>
      </c>
      <c r="N11" s="45"/>
      <c r="O11" s="46">
        <f t="shared" ref="O11" si="5">F11</f>
        <v>13</v>
      </c>
      <c r="P11" s="47">
        <f t="shared" ref="P11:P12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9" thickBot="1" x14ac:dyDescent="0.3">
      <c r="A12" s="4"/>
      <c r="B12" s="24"/>
      <c r="C12" s="25" t="s">
        <v>18</v>
      </c>
      <c r="D12" s="26"/>
      <c r="E12" s="27"/>
      <c r="F12" s="28"/>
      <c r="G12" s="29">
        <f>SUM(G10:G11)</f>
        <v>745510.07199999993</v>
      </c>
      <c r="H12" s="1"/>
      <c r="I12" s="30"/>
      <c r="J12" s="31" t="str">
        <f t="shared" ref="J12" si="7">C12</f>
        <v>Итого по филиалу Приморские электрические сети</v>
      </c>
      <c r="K12" s="32"/>
      <c r="L12" s="33"/>
      <c r="M12" s="34"/>
      <c r="N12" s="35"/>
      <c r="O12" s="36"/>
      <c r="P12" s="47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1" customHeight="1" thickBot="1" x14ac:dyDescent="0.3">
      <c r="A13" s="4"/>
      <c r="B13" s="56" t="s">
        <v>7</v>
      </c>
      <c r="C13" s="57"/>
      <c r="D13" s="57"/>
      <c r="E13" s="57"/>
      <c r="F13" s="58"/>
      <c r="G13" s="9">
        <f>SUM(G12)</f>
        <v>745510.07199999993</v>
      </c>
      <c r="H13" s="1"/>
      <c r="I13" s="56" t="s">
        <v>7</v>
      </c>
      <c r="J13" s="57"/>
      <c r="K13" s="57"/>
      <c r="L13" s="57"/>
      <c r="M13" s="57"/>
      <c r="N13" s="57"/>
      <c r="O13" s="58"/>
      <c r="P13" s="9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4"/>
      <c r="B14" s="69" t="s">
        <v>17</v>
      </c>
      <c r="C14" s="70"/>
      <c r="D14" s="70"/>
      <c r="E14" s="70"/>
      <c r="F14" s="13">
        <v>0.2</v>
      </c>
      <c r="G14" s="50">
        <v>149000</v>
      </c>
      <c r="H14" s="1"/>
      <c r="I14" s="69" t="s">
        <v>17</v>
      </c>
      <c r="J14" s="70"/>
      <c r="K14" s="70"/>
      <c r="L14" s="70"/>
      <c r="M14" s="70"/>
      <c r="N14" s="70"/>
      <c r="O14" s="13">
        <v>0.2</v>
      </c>
      <c r="P14" s="10">
        <f>P13*O14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thickBot="1" x14ac:dyDescent="0.3">
      <c r="A15" s="4"/>
      <c r="B15" s="62" t="s">
        <v>8</v>
      </c>
      <c r="C15" s="63"/>
      <c r="D15" s="63"/>
      <c r="E15" s="63"/>
      <c r="F15" s="64"/>
      <c r="G15" s="51">
        <f>G13*1.2</f>
        <v>894612.08639999991</v>
      </c>
      <c r="H15" s="1"/>
      <c r="I15" s="62" t="s">
        <v>8</v>
      </c>
      <c r="J15" s="63"/>
      <c r="K15" s="63"/>
      <c r="L15" s="63"/>
      <c r="M15" s="63"/>
      <c r="N15" s="63"/>
      <c r="O15" s="64"/>
      <c r="P15" s="11">
        <f>P13+P14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Z16" s="1"/>
    </row>
  </sheetData>
  <mergeCells count="14">
    <mergeCell ref="B1:P1"/>
    <mergeCell ref="B3:E3"/>
    <mergeCell ref="B13:F13"/>
    <mergeCell ref="I9:P9"/>
    <mergeCell ref="B15:F15"/>
    <mergeCell ref="B6:G6"/>
    <mergeCell ref="I15:O15"/>
    <mergeCell ref="B14:E14"/>
    <mergeCell ref="I14:N14"/>
    <mergeCell ref="B8:G8"/>
    <mergeCell ref="I8:P8"/>
    <mergeCell ref="B9:G9"/>
    <mergeCell ref="I6:P6"/>
    <mergeCell ref="I13:O13"/>
  </mergeCells>
  <pageMargins left="0.7" right="0.7" top="0.75" bottom="0.75" header="0.3" footer="0.3"/>
  <pageSetup paperSize="9" orientation="portrait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Терешкина Гузалия Мавлимьяновна</cp:lastModifiedBy>
  <dcterms:created xsi:type="dcterms:W3CDTF">2018-05-22T01:14:50Z</dcterms:created>
  <dcterms:modified xsi:type="dcterms:W3CDTF">2018-11-16T06:40:53Z</dcterms:modified>
</cp:coreProperties>
</file>