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" l="1"/>
  <c r="G58" i="1"/>
  <c r="G54" i="1"/>
  <c r="G55" i="1"/>
  <c r="G53" i="1"/>
  <c r="G42" i="1"/>
  <c r="G43" i="1"/>
  <c r="G44" i="1"/>
  <c r="G45" i="1"/>
  <c r="G46" i="1"/>
  <c r="G47" i="1"/>
  <c r="G48" i="1"/>
  <c r="G49" i="1"/>
  <c r="G50" i="1"/>
  <c r="G41" i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8" i="1"/>
  <c r="G11" i="1"/>
  <c r="G12" i="1"/>
  <c r="G13" i="1"/>
  <c r="G14" i="1"/>
  <c r="G15" i="1"/>
  <c r="G10" i="1"/>
  <c r="O59" i="1" l="1"/>
  <c r="P59" i="1" s="1"/>
  <c r="O58" i="1"/>
  <c r="P58" i="1" s="1"/>
  <c r="M59" i="1"/>
  <c r="M58" i="1"/>
  <c r="L59" i="1"/>
  <c r="L58" i="1"/>
  <c r="J59" i="1"/>
  <c r="J58" i="1"/>
  <c r="O54" i="1"/>
  <c r="P54" i="1" s="1"/>
  <c r="O55" i="1"/>
  <c r="P55" i="1" s="1"/>
  <c r="M54" i="1"/>
  <c r="M55" i="1"/>
  <c r="L54" i="1"/>
  <c r="L55" i="1"/>
  <c r="J54" i="1"/>
  <c r="J55" i="1"/>
  <c r="I54" i="1"/>
  <c r="I55" i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M43" i="1"/>
  <c r="M44" i="1"/>
  <c r="M45" i="1"/>
  <c r="M46" i="1"/>
  <c r="M47" i="1"/>
  <c r="M48" i="1"/>
  <c r="M49" i="1"/>
  <c r="M50" i="1"/>
  <c r="L43" i="1"/>
  <c r="L44" i="1"/>
  <c r="L45" i="1"/>
  <c r="L46" i="1"/>
  <c r="L47" i="1"/>
  <c r="L48" i="1"/>
  <c r="L49" i="1"/>
  <c r="L50" i="1"/>
  <c r="J43" i="1"/>
  <c r="J44" i="1"/>
  <c r="J45" i="1"/>
  <c r="J46" i="1"/>
  <c r="J47" i="1"/>
  <c r="J48" i="1"/>
  <c r="J49" i="1"/>
  <c r="J50" i="1"/>
  <c r="I43" i="1"/>
  <c r="I44" i="1"/>
  <c r="I45" i="1"/>
  <c r="I46" i="1"/>
  <c r="I47" i="1"/>
  <c r="I48" i="1"/>
  <c r="I49" i="1"/>
  <c r="I50" i="1"/>
  <c r="O41" i="1"/>
  <c r="P41" i="1" s="1"/>
  <c r="O42" i="1"/>
  <c r="P42" i="1" s="1"/>
  <c r="O53" i="1"/>
  <c r="P53" i="1" s="1"/>
  <c r="M41" i="1"/>
  <c r="M42" i="1"/>
  <c r="M53" i="1"/>
  <c r="L41" i="1"/>
  <c r="L42" i="1"/>
  <c r="L53" i="1"/>
  <c r="J41" i="1"/>
  <c r="J42" i="1"/>
  <c r="J53" i="1"/>
  <c r="I41" i="1"/>
  <c r="I42" i="1"/>
  <c r="I53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O18" i="1"/>
  <c r="P18" i="1" s="1"/>
  <c r="M18" i="1"/>
  <c r="L18" i="1"/>
  <c r="J18" i="1"/>
  <c r="I19" i="1"/>
  <c r="I18" i="1"/>
  <c r="G60" i="1" l="1"/>
  <c r="G61" i="1" s="1"/>
  <c r="P60" i="1"/>
  <c r="P61" i="1" s="1"/>
  <c r="P56" i="1"/>
  <c r="G56" i="1"/>
  <c r="P51" i="1"/>
  <c r="G51" i="1"/>
  <c r="P38" i="1"/>
  <c r="L12" i="1" l="1"/>
  <c r="L13" i="1"/>
  <c r="L14" i="1"/>
  <c r="L15" i="1"/>
  <c r="J12" i="1"/>
  <c r="J13" i="1"/>
  <c r="J14" i="1"/>
  <c r="J15" i="1"/>
  <c r="I12" i="1"/>
  <c r="I13" i="1"/>
  <c r="I14" i="1"/>
  <c r="I15" i="1"/>
  <c r="G38" i="1" l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0" i="1"/>
  <c r="P10" i="1" s="1"/>
  <c r="L11" i="1"/>
  <c r="L10" i="1"/>
  <c r="J11" i="1"/>
  <c r="J10" i="1"/>
  <c r="P16" i="1" l="1"/>
  <c r="P62" i="1" s="1"/>
  <c r="P63" i="1" s="1"/>
  <c r="M12" i="1"/>
  <c r="M15" i="1"/>
  <c r="M10" i="1"/>
  <c r="M14" i="1"/>
  <c r="M13" i="1"/>
  <c r="M11" i="1"/>
  <c r="G16" i="1" l="1"/>
  <c r="G62" i="1" s="1"/>
  <c r="G63" i="1" s="1"/>
</calcChain>
</file>

<file path=xl/sharedStrings.xml><?xml version="1.0" encoding="utf-8"?>
<sst xmlns="http://schemas.openxmlformats.org/spreadsheetml/2006/main" count="124" uniqueCount="63">
  <si>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</si>
  <si>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</si>
  <si>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</si>
  <si>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</si>
  <si>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</si>
  <si>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</si>
  <si>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</si>
  <si>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</si>
  <si>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</si>
  <si>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</si>
  <si>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</si>
  <si>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</si>
  <si>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</si>
  <si>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</si>
  <si>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</si>
  <si>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</si>
  <si>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</si>
  <si>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</si>
  <si>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</si>
  <si>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</si>
  <si>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</si>
  <si>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</si>
  <si>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</si>
  <si>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</si>
  <si>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</si>
  <si>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</si>
  <si>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</si>
  <si>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</si>
  <si>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</si>
  <si>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Структура НМЦ</t>
  </si>
  <si>
    <t>Привода выключателей и запчасти к ним</t>
  </si>
  <si>
    <t>Блок контакт к ВМП, МКП,С-35, КБО 5БП.551.039.02</t>
  </si>
  <si>
    <t xml:space="preserve">Блок контакт КБВ к ВМП, МКП, С-35, КБВ  5БП.551.094.01 </t>
  </si>
  <si>
    <t>Катушка включения ПЭ-11 (ВМП-10), 5БП.522.301</t>
  </si>
  <si>
    <t>Катушка отключения к  ПЭ-11 (ВМП-10), 5СЯ.520.302.12</t>
  </si>
  <si>
    <t xml:space="preserve">Катушка отключения к ШПЭ-12 (С-35-630), 5СЯ.520.302.10 </t>
  </si>
  <si>
    <r>
      <t xml:space="preserve">Привод выключателя, ПЭ-11 </t>
    </r>
    <r>
      <rPr>
        <b/>
        <i/>
        <sz val="10"/>
        <rFont val="Arial"/>
        <family val="2"/>
      </rPr>
      <t>согласно приложения 1.1.1</t>
    </r>
  </si>
  <si>
    <t>Блок контакт, КСА-8</t>
  </si>
  <si>
    <t>Блок-контакт исп.1.2.2-90 для С-35М/630А, КСА-12</t>
  </si>
  <si>
    <t>Блок-контакт исп.1.2.2-90 для С-35М/630А, КСА-4</t>
  </si>
  <si>
    <t>Катушка включения  ПС-10Ж (ВМГ, ВМ-35) 1Б-50448, 1Б-50448</t>
  </si>
  <si>
    <t>Катушка включения  ПЭ-11 (ВМП-10), 5БП.522.301</t>
  </si>
  <si>
    <t>Катушка включения  С-35 -110 В, 5БП.522.301.11</t>
  </si>
  <si>
    <t>Катушка включения для привода ШПЭ-44У1 220В, 5СЯ.520.277.04</t>
  </si>
  <si>
    <t>Катушка включения к МКП-110, 5СЯ.520.277-02</t>
  </si>
  <si>
    <t>Катушка включения к приводу ПП-67, перемен. 220В - 58 Ом</t>
  </si>
  <si>
    <t>Катушка включения к приводу ПП-67К, ЭВ перем. 220 В- 47 Ом</t>
  </si>
  <si>
    <t xml:space="preserve">Катушка отключения к  ШПЭ-12 (С-35-630), 5СЯ.520.302.10 </t>
  </si>
  <si>
    <t>Катушка отключения к приводу ПП-67К, ЭО перем.220 В- 39 Ом</t>
  </si>
  <si>
    <t>Катушка отключения к ПЭ-11, 5СЯ.520.302-13</t>
  </si>
  <si>
    <t>Катушка отключения к ШПЭ-31,ШПЭ-33,ШПЭ-44 (МКП-35,МКП-110, У-110-2000-40 ) 220В, 5СЯ.520.302-04</t>
  </si>
  <si>
    <t>Катушка отключения к ШПЭ-44У1 (У-220-1000/2000-25У1  -220В, 5СЯ.520.302-06</t>
  </si>
  <si>
    <t>Контакт неподвижный к ВМ-35, 8БП.551.087</t>
  </si>
  <si>
    <t>Контакт подвижный к ВМД-35/600, 8БП.551.086</t>
  </si>
  <si>
    <t>Собачка (зуб), 8СЯ.272.080</t>
  </si>
  <si>
    <t>Катушка включения ПЭВ 11 (ВМПЭ-10-630/1000-20 кА), 5БП.522.301-02</t>
  </si>
  <si>
    <t>Катушка отключения к ШПЭ-31,ШПЭ-33,ШПЭ-44МКП-35, МКП-110,У-110-2000-40 110В, 5СЯ.520.302.05</t>
  </si>
  <si>
    <t>Катушка отключения ПЭВ-11А (ВМПЭ-10-630/1000-20кА), 5СЯ.520.302</t>
  </si>
  <si>
    <t>Механизм к У-110,У-220,МКП-110,МКП-35, 6БП.716.025</t>
  </si>
  <si>
    <t>Механизм отключения к У-220, У-110  ,МКП-35.,МКП-110 (ШПЭ-44, ШПЭ46) ШПЕ-31.ШП-33), 6СЯ.716.026</t>
  </si>
  <si>
    <t xml:space="preserve">Блок-контакт к приводу ПП-67к, БКА </t>
  </si>
  <si>
    <r>
      <t xml:space="preserve">Привод выключателя, ПП-67К </t>
    </r>
    <r>
      <rPr>
        <b/>
        <i/>
        <sz val="10"/>
        <rFont val="Arial"/>
        <family val="2"/>
        <charset val="204"/>
      </rPr>
      <t>согласно приложения 1.1.2</t>
    </r>
  </si>
  <si>
    <r>
      <t>Привод выключателя, ПП-67К</t>
    </r>
    <r>
      <rPr>
        <b/>
        <sz val="10"/>
        <rFont val="Arial"/>
        <family val="2"/>
        <charset val="204"/>
      </rPr>
      <t xml:space="preserve"> согласно приложения 1.1.3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</si>
</sst>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6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8" xfId="0" applyNumberFormat="1" applyFont="1" applyFill="1" applyBorder="1" applyAlignment="1" applyProtection="1">
      <alignment horizontal="center" vertical="top" wrapText="1"/>
      <protection locked="0"/>
    </xf>
    <xf numFmtId="4" fontId="7" fillId="6" borderId="30" xfId="0" applyNumberFormat="1" applyFont="1" applyFill="1" applyBorder="1" applyAlignment="1" applyProtection="1">
      <alignment horizontal="center" vertical="top" wrapText="1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8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49" fontId="2" fillId="6" borderId="47" xfId="0" applyNumberFormat="1" applyFont="1" applyFill="1" applyBorder="1" applyAlignment="1">
      <alignment horizontal="left" vertical="top" wrapText="1"/>
    </xf>
    <xf numFmtId="4" fontId="2" fillId="6" borderId="48" xfId="0" applyNumberFormat="1" applyFont="1" applyFill="1" applyBorder="1" applyAlignment="1">
      <alignment horizontal="center" vertical="top" wrapText="1"/>
    </xf>
    <xf numFmtId="4" fontId="1" fillId="4" borderId="54" xfId="0" applyNumberFormat="1" applyFont="1" applyFill="1" applyBorder="1" applyAlignment="1">
      <alignment horizontal="center" vertical="center" wrapText="1"/>
    </xf>
    <xf numFmtId="4" fontId="2" fillId="6" borderId="33" xfId="0" applyNumberFormat="1" applyFont="1" applyFill="1" applyBorder="1" applyAlignment="1">
      <alignment horizontal="center" vertical="top" wrapText="1"/>
    </xf>
    <xf numFmtId="3" fontId="2" fillId="6" borderId="56" xfId="0" applyNumberFormat="1" applyFont="1" applyFill="1" applyBorder="1" applyAlignment="1">
      <alignment horizontal="center" vertical="top" wrapText="1"/>
    </xf>
    <xf numFmtId="4" fontId="1" fillId="6" borderId="57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5" xfId="0" applyNumberFormat="1" applyFont="1" applyFill="1" applyBorder="1" applyAlignment="1" applyProtection="1">
      <alignment horizontal="right" vertical="center" wrapText="1"/>
    </xf>
    <xf numFmtId="4" fontId="8" fillId="4" borderId="53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9" xfId="0" applyFont="1" applyFill="1" applyBorder="1" applyAlignment="1">
      <alignment horizontal="left"/>
    </xf>
    <xf numFmtId="0" fontId="4" fillId="7" borderId="50" xfId="0" applyFont="1" applyFill="1" applyBorder="1" applyAlignment="1">
      <alignment horizontal="left"/>
    </xf>
    <xf numFmtId="0" fontId="4" fillId="7" borderId="52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1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5" xfId="0" applyFont="1" applyFill="1" applyBorder="1" applyAlignment="1"/>
    <xf numFmtId="0" fontId="1" fillId="6" borderId="46" xfId="0" applyFont="1" applyFill="1" applyBorder="1" applyAlignment="1"/>
    <xf numFmtId="0" fontId="1" fillId="6" borderId="14" xfId="0" applyFont="1" applyFill="1" applyBorder="1" applyAlignment="1"/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5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0" fontId="11" fillId="0" borderId="32" xfId="0" applyNumberFormat="1" applyFont="1" applyBorder="1" applyAlignment="1">
      <alignment horizontal="left" vertical="center" wrapText="1"/>
    </xf>
    <xf numFmtId="0" fontId="11" fillId="0" borderId="33" xfId="0" applyNumberFormat="1" applyFont="1" applyBorder="1" applyAlignment="1">
      <alignment horizontal="center" vertical="center" wrapText="1"/>
    </xf>
    <xf numFmtId="1" fontId="11" fillId="0" borderId="32" xfId="0" applyNumberFormat="1" applyFont="1" applyBorder="1" applyAlignment="1">
      <alignment horizontal="center" vertical="center"/>
    </xf>
    <xf numFmtId="4" fontId="13" fillId="0" borderId="34" xfId="0" applyNumberFormat="1" applyFont="1" applyBorder="1" applyAlignment="1">
      <alignment horizontal="center" vertical="center" wrapText="1"/>
    </xf>
    <xf numFmtId="4" fontId="13" fillId="0" borderId="35" xfId="0" applyNumberFormat="1" applyFont="1" applyBorder="1" applyAlignment="1">
      <alignment horizontal="center" vertical="center" wrapText="1"/>
    </xf>
    <xf numFmtId="0" fontId="11" fillId="0" borderId="3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tabSelected="1" topLeftCell="A45" zoomScaleNormal="100" workbookViewId="0">
      <selection activeCell="E50" sqref="E50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9" t="s">
        <v>29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0" t="s">
        <v>11</v>
      </c>
      <c r="C3" s="51"/>
      <c r="D3" s="51"/>
      <c r="E3" s="52"/>
      <c r="F3" s="25">
        <v>1962083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9" t="s">
        <v>30</v>
      </c>
      <c r="C4" s="59"/>
      <c r="D4" s="59"/>
      <c r="E4" s="59"/>
      <c r="F4" s="59"/>
      <c r="G4" s="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0" t="s">
        <v>12</v>
      </c>
      <c r="C7" s="52"/>
      <c r="D7" s="61"/>
      <c r="E7" s="61"/>
      <c r="F7" s="62"/>
      <c r="G7" s="63"/>
      <c r="H7" s="5"/>
      <c r="I7" s="50" t="s">
        <v>3</v>
      </c>
      <c r="J7" s="51"/>
      <c r="K7" s="51"/>
      <c r="L7" s="51"/>
      <c r="M7" s="51"/>
      <c r="N7" s="51"/>
      <c r="O7" s="51"/>
      <c r="P7" s="8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42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B9" s="84" t="s">
        <v>17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6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0">
        <v>1</v>
      </c>
      <c r="C10" s="101" t="s">
        <v>31</v>
      </c>
      <c r="D10" s="102" t="s">
        <v>19</v>
      </c>
      <c r="E10" s="104">
        <v>1819</v>
      </c>
      <c r="F10" s="103">
        <v>1</v>
      </c>
      <c r="G10" s="33">
        <f>E10*F10</f>
        <v>1819</v>
      </c>
      <c r="H10" s="1"/>
      <c r="I10" s="34">
        <f>B10</f>
        <v>1</v>
      </c>
      <c r="J10" s="35" t="str">
        <f>C10</f>
        <v>Блок контакт к ВМП, МКП,С-35, КБО 5БП.551.039.02</v>
      </c>
      <c r="K10" s="40"/>
      <c r="L10" s="37" t="str">
        <f>D10</f>
        <v>шт</v>
      </c>
      <c r="M10" s="38">
        <f>E10</f>
        <v>1819</v>
      </c>
      <c r="N10" s="31"/>
      <c r="O10" s="37">
        <f>F10</f>
        <v>1</v>
      </c>
      <c r="P10" s="4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11">
        <v>2</v>
      </c>
      <c r="C11" s="101" t="s">
        <v>32</v>
      </c>
      <c r="D11" s="102" t="s">
        <v>19</v>
      </c>
      <c r="E11" s="105">
        <v>1819</v>
      </c>
      <c r="F11" s="103">
        <v>1</v>
      </c>
      <c r="G11" s="33">
        <f t="shared" ref="G11:G15" si="0">E11*F11</f>
        <v>1819</v>
      </c>
      <c r="H11" s="1"/>
      <c r="I11" s="16">
        <f t="shared" ref="I11:I15" si="1">B11</f>
        <v>2</v>
      </c>
      <c r="J11" s="17" t="str">
        <f t="shared" ref="J11:J59" si="2">C11</f>
        <v xml:space="preserve">Блок контакт КБВ к ВМП, МКП, С-35, КБВ  5БП.551.094.01 </v>
      </c>
      <c r="K11" s="13"/>
      <c r="L11" s="19" t="str">
        <f t="shared" ref="L11:L59" si="3">D11</f>
        <v>шт</v>
      </c>
      <c r="M11" s="23">
        <f t="shared" ref="M11:M59" si="4">E11</f>
        <v>1819</v>
      </c>
      <c r="N11" s="12"/>
      <c r="O11" s="19">
        <f t="shared" ref="O11:O59" si="5">F11</f>
        <v>1</v>
      </c>
      <c r="P11" s="20">
        <f t="shared" ref="P11:P59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6.25" thickBot="1" x14ac:dyDescent="0.3">
      <c r="A12" s="6"/>
      <c r="B12" s="11">
        <v>3</v>
      </c>
      <c r="C12" s="101" t="s">
        <v>33</v>
      </c>
      <c r="D12" s="102" t="s">
        <v>19</v>
      </c>
      <c r="E12" s="105">
        <v>6634</v>
      </c>
      <c r="F12" s="103">
        <v>9</v>
      </c>
      <c r="G12" s="33">
        <f t="shared" si="0"/>
        <v>59706</v>
      </c>
      <c r="H12" s="1"/>
      <c r="I12" s="16">
        <f t="shared" si="1"/>
        <v>3</v>
      </c>
      <c r="J12" s="17" t="str">
        <f t="shared" si="2"/>
        <v>Катушка включения ПЭ-11 (ВМП-10), 5БП.522.301</v>
      </c>
      <c r="K12" s="13"/>
      <c r="L12" s="19" t="str">
        <f t="shared" si="3"/>
        <v>шт</v>
      </c>
      <c r="M12" s="23">
        <f t="shared" si="4"/>
        <v>6634</v>
      </c>
      <c r="N12" s="12"/>
      <c r="O12" s="19">
        <f t="shared" si="5"/>
        <v>9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6.25" thickBot="1" x14ac:dyDescent="0.3">
      <c r="A13" s="6"/>
      <c r="B13" s="11">
        <v>4</v>
      </c>
      <c r="C13" s="101" t="s">
        <v>34</v>
      </c>
      <c r="D13" s="102" t="s">
        <v>19</v>
      </c>
      <c r="E13" s="105">
        <v>963</v>
      </c>
      <c r="F13" s="103">
        <v>9</v>
      </c>
      <c r="G13" s="33">
        <f t="shared" si="0"/>
        <v>8667</v>
      </c>
      <c r="H13" s="1"/>
      <c r="I13" s="16">
        <f t="shared" si="1"/>
        <v>4</v>
      </c>
      <c r="J13" s="17" t="str">
        <f t="shared" si="2"/>
        <v>Катушка отключения к  ПЭ-11 (ВМП-10), 5СЯ.520.302.12</v>
      </c>
      <c r="K13" s="13"/>
      <c r="L13" s="19" t="str">
        <f t="shared" si="3"/>
        <v>шт</v>
      </c>
      <c r="M13" s="23">
        <f t="shared" si="4"/>
        <v>963</v>
      </c>
      <c r="N13" s="12"/>
      <c r="O13" s="19">
        <f t="shared" si="5"/>
        <v>9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thickBot="1" x14ac:dyDescent="0.3">
      <c r="A14" s="6"/>
      <c r="B14" s="11">
        <v>5</v>
      </c>
      <c r="C14" s="101" t="s">
        <v>35</v>
      </c>
      <c r="D14" s="102" t="s">
        <v>19</v>
      </c>
      <c r="E14" s="105">
        <v>963</v>
      </c>
      <c r="F14" s="103">
        <v>1</v>
      </c>
      <c r="G14" s="33">
        <f t="shared" si="0"/>
        <v>963</v>
      </c>
      <c r="H14" s="1"/>
      <c r="I14" s="16">
        <f t="shared" si="1"/>
        <v>5</v>
      </c>
      <c r="J14" s="17" t="str">
        <f t="shared" si="2"/>
        <v xml:space="preserve">Катушка отключения к ШПЭ-12 (С-35-630), 5СЯ.520.302.10 </v>
      </c>
      <c r="K14" s="13"/>
      <c r="L14" s="19" t="str">
        <f t="shared" si="3"/>
        <v>шт</v>
      </c>
      <c r="M14" s="23">
        <f t="shared" si="4"/>
        <v>963</v>
      </c>
      <c r="N14" s="12"/>
      <c r="O14" s="19">
        <f t="shared" si="5"/>
        <v>1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6.25" thickBot="1" x14ac:dyDescent="0.3">
      <c r="A15" s="6"/>
      <c r="B15" s="11">
        <v>6</v>
      </c>
      <c r="C15" s="101" t="s">
        <v>36</v>
      </c>
      <c r="D15" s="102" t="s">
        <v>19</v>
      </c>
      <c r="E15" s="105">
        <v>32100</v>
      </c>
      <c r="F15" s="103">
        <v>3</v>
      </c>
      <c r="G15" s="33">
        <f t="shared" si="0"/>
        <v>96300</v>
      </c>
      <c r="H15" s="1"/>
      <c r="I15" s="16">
        <f t="shared" si="1"/>
        <v>6</v>
      </c>
      <c r="J15" s="17" t="str">
        <f t="shared" si="2"/>
        <v>Привод выключателя, ПЭ-11 согласно приложения 1.1.1</v>
      </c>
      <c r="K15" s="13"/>
      <c r="L15" s="19" t="str">
        <f t="shared" si="3"/>
        <v>шт</v>
      </c>
      <c r="M15" s="23">
        <f t="shared" si="4"/>
        <v>32100</v>
      </c>
      <c r="N15" s="12"/>
      <c r="O15" s="19">
        <f t="shared" si="5"/>
        <v>3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6"/>
      <c r="B16" s="87" t="s">
        <v>18</v>
      </c>
      <c r="C16" s="88"/>
      <c r="D16" s="88"/>
      <c r="E16" s="88"/>
      <c r="F16" s="89"/>
      <c r="G16" s="28">
        <f>SUM(G10:G15)</f>
        <v>169274</v>
      </c>
      <c r="H16" s="42"/>
      <c r="I16" s="90" t="s">
        <v>18</v>
      </c>
      <c r="J16" s="91"/>
      <c r="K16" s="91"/>
      <c r="L16" s="91"/>
      <c r="M16" s="91"/>
      <c r="N16" s="91"/>
      <c r="O16" s="92"/>
      <c r="P16" s="29">
        <f>SUM(P10:P15)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thickBot="1" x14ac:dyDescent="0.3">
      <c r="A17" s="6"/>
      <c r="B17" s="72" t="s">
        <v>20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thickBot="1" x14ac:dyDescent="0.3">
      <c r="A18" s="6"/>
      <c r="B18" s="30">
        <v>1</v>
      </c>
      <c r="C18" s="101" t="s">
        <v>37</v>
      </c>
      <c r="D18" s="102" t="s">
        <v>19</v>
      </c>
      <c r="E18" s="104">
        <v>3060.21</v>
      </c>
      <c r="F18" s="103">
        <v>2</v>
      </c>
      <c r="G18" s="33">
        <f>F18*E18</f>
        <v>6120.42</v>
      </c>
      <c r="H18" s="1"/>
      <c r="I18" s="34">
        <f>B18</f>
        <v>1</v>
      </c>
      <c r="J18" s="35" t="str">
        <f t="shared" si="2"/>
        <v>Блок контакт, КСА-8</v>
      </c>
      <c r="K18" s="36"/>
      <c r="L18" s="37" t="str">
        <f>D18</f>
        <v>шт</v>
      </c>
      <c r="M18" s="38">
        <f>E18</f>
        <v>3060.21</v>
      </c>
      <c r="N18" s="32"/>
      <c r="O18" s="47">
        <f>F18</f>
        <v>2</v>
      </c>
      <c r="P18" s="46">
        <f>N18*O18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.25" thickBot="1" x14ac:dyDescent="0.3">
      <c r="A19" s="6"/>
      <c r="B19" s="11">
        <v>2</v>
      </c>
      <c r="C19" s="101" t="s">
        <v>31</v>
      </c>
      <c r="D19" s="102" t="s">
        <v>19</v>
      </c>
      <c r="E19" s="105">
        <v>1819</v>
      </c>
      <c r="F19" s="103">
        <v>9</v>
      </c>
      <c r="G19" s="33">
        <f t="shared" ref="G19:G37" si="7">F19*E19</f>
        <v>16371</v>
      </c>
      <c r="H19" s="1"/>
      <c r="I19" s="16">
        <f>B19</f>
        <v>2</v>
      </c>
      <c r="J19" s="35" t="str">
        <f t="shared" si="2"/>
        <v>Блок контакт к ВМП, МКП,С-35, КБО 5БП.551.039.02</v>
      </c>
      <c r="K19" s="27"/>
      <c r="L19" s="37" t="str">
        <f t="shared" ref="L19:L37" si="8">D19</f>
        <v>шт</v>
      </c>
      <c r="M19" s="38">
        <f t="shared" ref="M19:M37" si="9">E19</f>
        <v>1819</v>
      </c>
      <c r="N19" s="26"/>
      <c r="O19" s="47">
        <f t="shared" ref="O19:O37" si="10">F19</f>
        <v>9</v>
      </c>
      <c r="P19" s="46">
        <f t="shared" ref="P19:P37" si="11">N19*O19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6.25" thickBot="1" x14ac:dyDescent="0.3">
      <c r="A20" s="6"/>
      <c r="B20" s="11">
        <v>3</v>
      </c>
      <c r="C20" s="101" t="s">
        <v>32</v>
      </c>
      <c r="D20" s="102" t="s">
        <v>19</v>
      </c>
      <c r="E20" s="105">
        <v>1819</v>
      </c>
      <c r="F20" s="103">
        <v>4</v>
      </c>
      <c r="G20" s="33">
        <f t="shared" si="7"/>
        <v>7276</v>
      </c>
      <c r="H20" s="1"/>
      <c r="I20" s="16">
        <f t="shared" ref="I20:J37" si="12">B20</f>
        <v>3</v>
      </c>
      <c r="J20" s="35" t="str">
        <f t="shared" si="2"/>
        <v xml:space="preserve">Блок контакт КБВ к ВМП, МКП, С-35, КБВ  5БП.551.094.01 </v>
      </c>
      <c r="K20" s="27"/>
      <c r="L20" s="37" t="str">
        <f t="shared" si="8"/>
        <v>шт</v>
      </c>
      <c r="M20" s="38">
        <f t="shared" si="9"/>
        <v>1819</v>
      </c>
      <c r="N20" s="26"/>
      <c r="O20" s="47">
        <f t="shared" si="10"/>
        <v>4</v>
      </c>
      <c r="P20" s="46">
        <f t="shared" si="11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.25" thickBot="1" x14ac:dyDescent="0.3">
      <c r="A21" s="6"/>
      <c r="B21" s="11">
        <v>4</v>
      </c>
      <c r="C21" s="101" t="s">
        <v>38</v>
      </c>
      <c r="D21" s="102" t="s">
        <v>19</v>
      </c>
      <c r="E21" s="105">
        <v>2461</v>
      </c>
      <c r="F21" s="103">
        <v>4</v>
      </c>
      <c r="G21" s="33">
        <f t="shared" si="7"/>
        <v>9844</v>
      </c>
      <c r="H21" s="1"/>
      <c r="I21" s="16">
        <f t="shared" si="12"/>
        <v>4</v>
      </c>
      <c r="J21" s="35" t="str">
        <f t="shared" si="2"/>
        <v>Блок-контакт исп.1.2.2-90 для С-35М/630А, КСА-12</v>
      </c>
      <c r="K21" s="27"/>
      <c r="L21" s="37" t="str">
        <f t="shared" si="8"/>
        <v>шт</v>
      </c>
      <c r="M21" s="38">
        <f t="shared" si="9"/>
        <v>2461</v>
      </c>
      <c r="N21" s="26"/>
      <c r="O21" s="47">
        <f t="shared" si="10"/>
        <v>4</v>
      </c>
      <c r="P21" s="46">
        <f t="shared" si="11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6.25" thickBot="1" x14ac:dyDescent="0.3">
      <c r="A22" s="6"/>
      <c r="B22" s="11">
        <v>5</v>
      </c>
      <c r="C22" s="101" t="s">
        <v>39</v>
      </c>
      <c r="D22" s="102" t="s">
        <v>19</v>
      </c>
      <c r="E22" s="105">
        <v>1872.5</v>
      </c>
      <c r="F22" s="103">
        <v>10</v>
      </c>
      <c r="G22" s="33">
        <f t="shared" si="7"/>
        <v>18725</v>
      </c>
      <c r="H22" s="1"/>
      <c r="I22" s="16">
        <f t="shared" si="12"/>
        <v>5</v>
      </c>
      <c r="J22" s="35" t="str">
        <f t="shared" si="2"/>
        <v>Блок-контакт исп.1.2.2-90 для С-35М/630А, КСА-4</v>
      </c>
      <c r="K22" s="27"/>
      <c r="L22" s="37" t="str">
        <f t="shared" si="8"/>
        <v>шт</v>
      </c>
      <c r="M22" s="38">
        <f t="shared" si="9"/>
        <v>1872.5</v>
      </c>
      <c r="N22" s="26"/>
      <c r="O22" s="47">
        <f t="shared" si="10"/>
        <v>10</v>
      </c>
      <c r="P22" s="46">
        <f t="shared" si="11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6.25" thickBot="1" x14ac:dyDescent="0.3">
      <c r="A23" s="6"/>
      <c r="B23" s="11">
        <v>6</v>
      </c>
      <c r="C23" s="101" t="s">
        <v>40</v>
      </c>
      <c r="D23" s="102" t="s">
        <v>19</v>
      </c>
      <c r="E23" s="105">
        <v>6955</v>
      </c>
      <c r="F23" s="103">
        <v>7</v>
      </c>
      <c r="G23" s="33">
        <f t="shared" si="7"/>
        <v>48685</v>
      </c>
      <c r="H23" s="1"/>
      <c r="I23" s="16">
        <f t="shared" si="12"/>
        <v>6</v>
      </c>
      <c r="J23" s="35" t="str">
        <f t="shared" si="2"/>
        <v>Катушка включения  ПС-10Ж (ВМГ, ВМ-35) 1Б-50448, 1Б-50448</v>
      </c>
      <c r="K23" s="27"/>
      <c r="L23" s="37" t="str">
        <f t="shared" si="8"/>
        <v>шт</v>
      </c>
      <c r="M23" s="38">
        <f t="shared" si="9"/>
        <v>6955</v>
      </c>
      <c r="N23" s="26"/>
      <c r="O23" s="47">
        <f t="shared" si="10"/>
        <v>7</v>
      </c>
      <c r="P23" s="46">
        <f t="shared" si="11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6.25" thickBot="1" x14ac:dyDescent="0.3">
      <c r="A24" s="6"/>
      <c r="B24" s="11">
        <v>7</v>
      </c>
      <c r="C24" s="101" t="s">
        <v>41</v>
      </c>
      <c r="D24" s="102" t="s">
        <v>19</v>
      </c>
      <c r="E24" s="105">
        <v>6634</v>
      </c>
      <c r="F24" s="103">
        <v>1</v>
      </c>
      <c r="G24" s="33">
        <f t="shared" si="7"/>
        <v>6634</v>
      </c>
      <c r="H24" s="1"/>
      <c r="I24" s="16">
        <f t="shared" si="12"/>
        <v>7</v>
      </c>
      <c r="J24" s="35" t="str">
        <f t="shared" si="2"/>
        <v>Катушка включения  ПЭ-11 (ВМП-10), 5БП.522.301</v>
      </c>
      <c r="K24" s="27"/>
      <c r="L24" s="37" t="str">
        <f t="shared" si="8"/>
        <v>шт</v>
      </c>
      <c r="M24" s="38">
        <f t="shared" si="9"/>
        <v>6634</v>
      </c>
      <c r="N24" s="26"/>
      <c r="O24" s="47">
        <f t="shared" si="10"/>
        <v>1</v>
      </c>
      <c r="P24" s="46">
        <f t="shared" si="11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6.25" thickBot="1" x14ac:dyDescent="0.3">
      <c r="A25" s="6"/>
      <c r="B25" s="11">
        <v>8</v>
      </c>
      <c r="C25" s="101" t="s">
        <v>42</v>
      </c>
      <c r="D25" s="102" t="s">
        <v>19</v>
      </c>
      <c r="E25" s="105">
        <v>5885</v>
      </c>
      <c r="F25" s="103">
        <v>6</v>
      </c>
      <c r="G25" s="33">
        <f t="shared" si="7"/>
        <v>35310</v>
      </c>
      <c r="H25" s="1"/>
      <c r="I25" s="16">
        <f t="shared" si="12"/>
        <v>8</v>
      </c>
      <c r="J25" s="35" t="str">
        <f t="shared" si="2"/>
        <v>Катушка включения  С-35 -110 В, 5БП.522.301.11</v>
      </c>
      <c r="K25" s="27"/>
      <c r="L25" s="37" t="str">
        <f t="shared" si="8"/>
        <v>шт</v>
      </c>
      <c r="M25" s="38">
        <f t="shared" si="9"/>
        <v>5885</v>
      </c>
      <c r="N25" s="26"/>
      <c r="O25" s="47">
        <f t="shared" si="10"/>
        <v>6</v>
      </c>
      <c r="P25" s="46">
        <f t="shared" si="11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.25" thickBot="1" x14ac:dyDescent="0.3">
      <c r="A26" s="6"/>
      <c r="B26" s="11">
        <v>9</v>
      </c>
      <c r="C26" s="101" t="s">
        <v>43</v>
      </c>
      <c r="D26" s="102" t="s">
        <v>19</v>
      </c>
      <c r="E26" s="105">
        <v>53500</v>
      </c>
      <c r="F26" s="103">
        <v>2</v>
      </c>
      <c r="G26" s="33">
        <f t="shared" si="7"/>
        <v>107000</v>
      </c>
      <c r="H26" s="1"/>
      <c r="I26" s="16">
        <f t="shared" si="12"/>
        <v>9</v>
      </c>
      <c r="J26" s="35" t="str">
        <f t="shared" si="2"/>
        <v>Катушка включения для привода ШПЭ-44У1 220В, 5СЯ.520.277.04</v>
      </c>
      <c r="K26" s="27"/>
      <c r="L26" s="37" t="str">
        <f t="shared" si="8"/>
        <v>шт</v>
      </c>
      <c r="M26" s="38">
        <f t="shared" si="9"/>
        <v>53500</v>
      </c>
      <c r="N26" s="26"/>
      <c r="O26" s="47">
        <f t="shared" si="10"/>
        <v>2</v>
      </c>
      <c r="P26" s="46">
        <f t="shared" si="11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6.25" thickBot="1" x14ac:dyDescent="0.3">
      <c r="A27" s="6"/>
      <c r="B27" s="11">
        <v>10</v>
      </c>
      <c r="C27" s="101" t="s">
        <v>44</v>
      </c>
      <c r="D27" s="102" t="s">
        <v>19</v>
      </c>
      <c r="E27" s="105">
        <v>13910</v>
      </c>
      <c r="F27" s="103">
        <v>2</v>
      </c>
      <c r="G27" s="33">
        <f t="shared" si="7"/>
        <v>27820</v>
      </c>
      <c r="H27" s="1"/>
      <c r="I27" s="16">
        <f t="shared" si="12"/>
        <v>10</v>
      </c>
      <c r="J27" s="35" t="str">
        <f t="shared" si="2"/>
        <v>Катушка включения к МКП-110, 5СЯ.520.277-02</v>
      </c>
      <c r="K27" s="27"/>
      <c r="L27" s="37" t="str">
        <f t="shared" si="8"/>
        <v>шт</v>
      </c>
      <c r="M27" s="38">
        <f t="shared" si="9"/>
        <v>13910</v>
      </c>
      <c r="N27" s="26"/>
      <c r="O27" s="47">
        <f t="shared" si="10"/>
        <v>2</v>
      </c>
      <c r="P27" s="46">
        <f t="shared" si="11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.25" thickBot="1" x14ac:dyDescent="0.3">
      <c r="A28" s="6"/>
      <c r="B28" s="11">
        <v>11</v>
      </c>
      <c r="C28" s="101" t="s">
        <v>45</v>
      </c>
      <c r="D28" s="102" t="s">
        <v>19</v>
      </c>
      <c r="E28" s="105">
        <v>1284</v>
      </c>
      <c r="F28" s="103">
        <v>10</v>
      </c>
      <c r="G28" s="33">
        <f t="shared" si="7"/>
        <v>12840</v>
      </c>
      <c r="H28" s="1"/>
      <c r="I28" s="16">
        <f t="shared" si="12"/>
        <v>11</v>
      </c>
      <c r="J28" s="35" t="str">
        <f t="shared" si="12"/>
        <v>Катушка включения к приводу ПП-67, перемен. 220В - 58 Ом</v>
      </c>
      <c r="K28" s="27"/>
      <c r="L28" s="37" t="str">
        <f t="shared" si="8"/>
        <v>шт</v>
      </c>
      <c r="M28" s="38">
        <f t="shared" si="9"/>
        <v>1284</v>
      </c>
      <c r="N28" s="26"/>
      <c r="O28" s="47">
        <f t="shared" si="10"/>
        <v>10</v>
      </c>
      <c r="P28" s="46">
        <f t="shared" si="11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6.25" thickBot="1" x14ac:dyDescent="0.3">
      <c r="A29" s="6"/>
      <c r="B29" s="11">
        <v>12</v>
      </c>
      <c r="C29" s="101" t="s">
        <v>46</v>
      </c>
      <c r="D29" s="102" t="s">
        <v>19</v>
      </c>
      <c r="E29" s="105">
        <v>920.2</v>
      </c>
      <c r="F29" s="103">
        <v>3</v>
      </c>
      <c r="G29" s="33">
        <f t="shared" si="7"/>
        <v>2760.6000000000004</v>
      </c>
      <c r="H29" s="1"/>
      <c r="I29" s="16">
        <f t="shared" si="12"/>
        <v>12</v>
      </c>
      <c r="J29" s="35" t="str">
        <f t="shared" si="12"/>
        <v>Катушка включения к приводу ПП-67К, ЭВ перем. 220 В- 47 Ом</v>
      </c>
      <c r="K29" s="27"/>
      <c r="L29" s="37" t="str">
        <f t="shared" si="8"/>
        <v>шт</v>
      </c>
      <c r="M29" s="38">
        <f t="shared" si="9"/>
        <v>920.2</v>
      </c>
      <c r="N29" s="26"/>
      <c r="O29" s="47">
        <f t="shared" si="10"/>
        <v>3</v>
      </c>
      <c r="P29" s="46">
        <f t="shared" si="11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thickBot="1" x14ac:dyDescent="0.3">
      <c r="A30" s="6"/>
      <c r="B30" s="11">
        <v>13</v>
      </c>
      <c r="C30" s="101" t="s">
        <v>47</v>
      </c>
      <c r="D30" s="102" t="s">
        <v>19</v>
      </c>
      <c r="E30" s="105">
        <v>963</v>
      </c>
      <c r="F30" s="103">
        <v>6</v>
      </c>
      <c r="G30" s="33">
        <f t="shared" si="7"/>
        <v>5778</v>
      </c>
      <c r="H30" s="1"/>
      <c r="I30" s="16">
        <f t="shared" si="12"/>
        <v>13</v>
      </c>
      <c r="J30" s="35" t="str">
        <f t="shared" si="12"/>
        <v xml:space="preserve">Катушка отключения к  ШПЭ-12 (С-35-630), 5СЯ.520.302.10 </v>
      </c>
      <c r="K30" s="27"/>
      <c r="L30" s="37" t="str">
        <f t="shared" si="8"/>
        <v>шт</v>
      </c>
      <c r="M30" s="38">
        <f t="shared" si="9"/>
        <v>963</v>
      </c>
      <c r="N30" s="26"/>
      <c r="O30" s="47">
        <f t="shared" si="10"/>
        <v>6</v>
      </c>
      <c r="P30" s="46">
        <f t="shared" si="11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thickBot="1" x14ac:dyDescent="0.3">
      <c r="A31" s="6"/>
      <c r="B31" s="11">
        <v>14</v>
      </c>
      <c r="C31" s="101" t="s">
        <v>48</v>
      </c>
      <c r="D31" s="102" t="s">
        <v>19</v>
      </c>
      <c r="E31" s="105">
        <v>1819</v>
      </c>
      <c r="F31" s="103">
        <v>23</v>
      </c>
      <c r="G31" s="33">
        <f t="shared" si="7"/>
        <v>41837</v>
      </c>
      <c r="H31" s="1"/>
      <c r="I31" s="16">
        <f t="shared" si="12"/>
        <v>14</v>
      </c>
      <c r="J31" s="35" t="str">
        <f t="shared" si="12"/>
        <v>Катушка отключения к приводу ПП-67К, ЭО перем.220 В- 39 Ом</v>
      </c>
      <c r="K31" s="27"/>
      <c r="L31" s="37" t="str">
        <f t="shared" si="8"/>
        <v>шт</v>
      </c>
      <c r="M31" s="38">
        <f t="shared" si="9"/>
        <v>1819</v>
      </c>
      <c r="N31" s="26"/>
      <c r="O31" s="47">
        <f t="shared" si="10"/>
        <v>23</v>
      </c>
      <c r="P31" s="46">
        <f t="shared" si="11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thickBot="1" x14ac:dyDescent="0.3">
      <c r="A32" s="6"/>
      <c r="B32" s="11">
        <v>15</v>
      </c>
      <c r="C32" s="101" t="s">
        <v>49</v>
      </c>
      <c r="D32" s="102" t="s">
        <v>19</v>
      </c>
      <c r="E32" s="105">
        <v>909.5</v>
      </c>
      <c r="F32" s="103">
        <v>1</v>
      </c>
      <c r="G32" s="33">
        <f t="shared" si="7"/>
        <v>909.5</v>
      </c>
      <c r="H32" s="1"/>
      <c r="I32" s="16">
        <f t="shared" si="12"/>
        <v>15</v>
      </c>
      <c r="J32" s="35" t="str">
        <f t="shared" si="12"/>
        <v>Катушка отключения к ПЭ-11, 5СЯ.520.302-13</v>
      </c>
      <c r="K32" s="27"/>
      <c r="L32" s="37" t="str">
        <f t="shared" si="8"/>
        <v>шт</v>
      </c>
      <c r="M32" s="38">
        <f t="shared" si="9"/>
        <v>909.5</v>
      </c>
      <c r="N32" s="26"/>
      <c r="O32" s="47">
        <f t="shared" si="10"/>
        <v>1</v>
      </c>
      <c r="P32" s="46">
        <f t="shared" si="11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51.75" thickBot="1" x14ac:dyDescent="0.3">
      <c r="A33" s="6"/>
      <c r="B33" s="11">
        <v>16</v>
      </c>
      <c r="C33" s="101" t="s">
        <v>50</v>
      </c>
      <c r="D33" s="102" t="s">
        <v>19</v>
      </c>
      <c r="E33" s="105">
        <v>963</v>
      </c>
      <c r="F33" s="103">
        <v>3</v>
      </c>
      <c r="G33" s="33">
        <f t="shared" si="7"/>
        <v>2889</v>
      </c>
      <c r="H33" s="1"/>
      <c r="I33" s="16">
        <f t="shared" si="12"/>
        <v>16</v>
      </c>
      <c r="J33" s="35" t="str">
        <f t="shared" si="12"/>
        <v>Катушка отключения к ШПЭ-31,ШПЭ-33,ШПЭ-44 (МКП-35,МКП-110, У-110-2000-40 ) 220В, 5СЯ.520.302-04</v>
      </c>
      <c r="K33" s="27"/>
      <c r="L33" s="37" t="str">
        <f t="shared" si="8"/>
        <v>шт</v>
      </c>
      <c r="M33" s="38">
        <f t="shared" si="9"/>
        <v>963</v>
      </c>
      <c r="N33" s="26"/>
      <c r="O33" s="47">
        <f t="shared" si="10"/>
        <v>3</v>
      </c>
      <c r="P33" s="46">
        <f t="shared" si="11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9" thickBot="1" x14ac:dyDescent="0.3">
      <c r="A34" s="6"/>
      <c r="B34" s="11">
        <v>17</v>
      </c>
      <c r="C34" s="101" t="s">
        <v>51</v>
      </c>
      <c r="D34" s="102" t="s">
        <v>19</v>
      </c>
      <c r="E34" s="105">
        <v>963</v>
      </c>
      <c r="F34" s="103">
        <v>1</v>
      </c>
      <c r="G34" s="33">
        <f t="shared" si="7"/>
        <v>963</v>
      </c>
      <c r="H34" s="1"/>
      <c r="I34" s="16">
        <f t="shared" si="12"/>
        <v>17</v>
      </c>
      <c r="J34" s="35" t="str">
        <f t="shared" si="12"/>
        <v>Катушка отключения к ШПЭ-44У1 (У-220-1000/2000-25У1  -220В, 5СЯ.520.302-06</v>
      </c>
      <c r="K34" s="27"/>
      <c r="L34" s="37" t="str">
        <f t="shared" si="8"/>
        <v>шт</v>
      </c>
      <c r="M34" s="38">
        <f t="shared" si="9"/>
        <v>963</v>
      </c>
      <c r="N34" s="26"/>
      <c r="O34" s="47">
        <f t="shared" si="10"/>
        <v>1</v>
      </c>
      <c r="P34" s="46">
        <f t="shared" si="11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6.25" thickBot="1" x14ac:dyDescent="0.3">
      <c r="A35" s="6"/>
      <c r="B35" s="11">
        <v>18</v>
      </c>
      <c r="C35" s="101" t="s">
        <v>52</v>
      </c>
      <c r="D35" s="102" t="s">
        <v>19</v>
      </c>
      <c r="E35" s="105">
        <v>453.39</v>
      </c>
      <c r="F35" s="103">
        <v>6</v>
      </c>
      <c r="G35" s="33">
        <f t="shared" si="7"/>
        <v>2720.34</v>
      </c>
      <c r="H35" s="1"/>
      <c r="I35" s="16">
        <f t="shared" si="12"/>
        <v>18</v>
      </c>
      <c r="J35" s="35" t="str">
        <f t="shared" si="12"/>
        <v>Контакт неподвижный к ВМ-35, 8БП.551.087</v>
      </c>
      <c r="K35" s="27"/>
      <c r="L35" s="37" t="str">
        <f t="shared" si="8"/>
        <v>шт</v>
      </c>
      <c r="M35" s="38">
        <f t="shared" si="9"/>
        <v>453.39</v>
      </c>
      <c r="N35" s="26"/>
      <c r="O35" s="47">
        <f t="shared" si="10"/>
        <v>6</v>
      </c>
      <c r="P35" s="46">
        <f t="shared" si="11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6.25" thickBot="1" x14ac:dyDescent="0.3">
      <c r="A36" s="6"/>
      <c r="B36" s="11">
        <v>19</v>
      </c>
      <c r="C36" s="101" t="s">
        <v>53</v>
      </c>
      <c r="D36" s="102" t="s">
        <v>19</v>
      </c>
      <c r="E36" s="105">
        <v>453.39</v>
      </c>
      <c r="F36" s="103">
        <v>9</v>
      </c>
      <c r="G36" s="33">
        <f t="shared" si="7"/>
        <v>4080.5099999999998</v>
      </c>
      <c r="H36" s="1"/>
      <c r="I36" s="16">
        <f t="shared" si="12"/>
        <v>19</v>
      </c>
      <c r="J36" s="35" t="str">
        <f t="shared" si="12"/>
        <v>Контакт подвижный к ВМД-35/600, 8БП.551.086</v>
      </c>
      <c r="K36" s="27"/>
      <c r="L36" s="37" t="str">
        <f t="shared" si="8"/>
        <v>шт</v>
      </c>
      <c r="M36" s="38">
        <f t="shared" si="9"/>
        <v>453.39</v>
      </c>
      <c r="N36" s="26"/>
      <c r="O36" s="47">
        <f t="shared" si="10"/>
        <v>9</v>
      </c>
      <c r="P36" s="46">
        <f t="shared" si="11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thickBot="1" x14ac:dyDescent="0.3">
      <c r="A37" s="6"/>
      <c r="B37" s="11">
        <v>20</v>
      </c>
      <c r="C37" s="101" t="s">
        <v>54</v>
      </c>
      <c r="D37" s="102" t="s">
        <v>19</v>
      </c>
      <c r="E37" s="105">
        <v>1605</v>
      </c>
      <c r="F37" s="103">
        <v>8</v>
      </c>
      <c r="G37" s="33">
        <f t="shared" si="7"/>
        <v>12840</v>
      </c>
      <c r="H37" s="1"/>
      <c r="I37" s="16">
        <f t="shared" si="12"/>
        <v>20</v>
      </c>
      <c r="J37" s="35" t="str">
        <f t="shared" si="12"/>
        <v>Собачка (зуб), 8СЯ.272.080</v>
      </c>
      <c r="K37" s="27"/>
      <c r="L37" s="37" t="str">
        <f t="shared" si="8"/>
        <v>шт</v>
      </c>
      <c r="M37" s="38">
        <f t="shared" si="9"/>
        <v>1605</v>
      </c>
      <c r="N37" s="26"/>
      <c r="O37" s="47">
        <f t="shared" si="10"/>
        <v>8</v>
      </c>
      <c r="P37" s="46">
        <f t="shared" si="11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6"/>
      <c r="B38" s="87" t="s">
        <v>21</v>
      </c>
      <c r="C38" s="93"/>
      <c r="D38" s="93"/>
      <c r="E38" s="93"/>
      <c r="F38" s="94"/>
      <c r="G38" s="28">
        <f>SUM(G18:G37)</f>
        <v>371403.37</v>
      </c>
      <c r="H38" s="42"/>
      <c r="I38" s="90" t="s">
        <v>21</v>
      </c>
      <c r="J38" s="91"/>
      <c r="K38" s="91"/>
      <c r="L38" s="91"/>
      <c r="M38" s="91"/>
      <c r="N38" s="91"/>
      <c r="O38" s="92"/>
      <c r="P38" s="48">
        <f>SUM(P18:P37)</f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"/>
      <c r="B39" s="72" t="s">
        <v>22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2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thickBot="1" x14ac:dyDescent="0.3">
      <c r="A40" s="6"/>
      <c r="B40" s="95" t="s">
        <v>23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7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6.25" thickBot="1" x14ac:dyDescent="0.3">
      <c r="A41" s="6"/>
      <c r="B41" s="30">
        <v>1</v>
      </c>
      <c r="C41" s="106" t="s">
        <v>31</v>
      </c>
      <c r="D41" s="102" t="s">
        <v>19</v>
      </c>
      <c r="E41" s="104">
        <v>1819</v>
      </c>
      <c r="F41" s="103">
        <v>2</v>
      </c>
      <c r="G41" s="33">
        <f>E41*F41</f>
        <v>3638</v>
      </c>
      <c r="H41" s="1"/>
      <c r="I41" s="34">
        <f t="shared" ref="I41:I55" si="13">B41</f>
        <v>1</v>
      </c>
      <c r="J41" s="43" t="str">
        <f t="shared" si="2"/>
        <v>Блок контакт к ВМП, МКП,С-35, КБО 5БП.551.039.02</v>
      </c>
      <c r="K41" s="36"/>
      <c r="L41" s="37" t="str">
        <f t="shared" si="3"/>
        <v>шт</v>
      </c>
      <c r="M41" s="38">
        <f t="shared" si="4"/>
        <v>1819</v>
      </c>
      <c r="N41" s="32"/>
      <c r="O41" s="37">
        <f t="shared" si="5"/>
        <v>2</v>
      </c>
      <c r="P41" s="44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6.25" thickBot="1" x14ac:dyDescent="0.3">
      <c r="A42" s="6"/>
      <c r="B42" s="11">
        <v>2</v>
      </c>
      <c r="C42" s="106" t="s">
        <v>32</v>
      </c>
      <c r="D42" s="102" t="s">
        <v>19</v>
      </c>
      <c r="E42" s="105">
        <v>1819</v>
      </c>
      <c r="F42" s="103">
        <v>2</v>
      </c>
      <c r="G42" s="33">
        <f t="shared" ref="G42:G50" si="14">E42*F42</f>
        <v>3638</v>
      </c>
      <c r="H42" s="1"/>
      <c r="I42" s="16">
        <f t="shared" si="13"/>
        <v>2</v>
      </c>
      <c r="J42" s="18" t="str">
        <f t="shared" si="2"/>
        <v xml:space="preserve">Блок контакт КБВ к ВМП, МКП, С-35, КБВ  5БП.551.094.01 </v>
      </c>
      <c r="K42" s="27"/>
      <c r="L42" s="19" t="str">
        <f t="shared" si="3"/>
        <v>шт</v>
      </c>
      <c r="M42" s="23">
        <f t="shared" si="4"/>
        <v>1819</v>
      </c>
      <c r="N42" s="26"/>
      <c r="O42" s="19">
        <f t="shared" si="5"/>
        <v>2</v>
      </c>
      <c r="P42" s="21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6.25" thickBot="1" x14ac:dyDescent="0.3">
      <c r="A43" s="6"/>
      <c r="B43" s="11">
        <v>3</v>
      </c>
      <c r="C43" s="106" t="s">
        <v>43</v>
      </c>
      <c r="D43" s="102" t="s">
        <v>19</v>
      </c>
      <c r="E43" s="105">
        <v>53500</v>
      </c>
      <c r="F43" s="103">
        <v>2</v>
      </c>
      <c r="G43" s="33">
        <f t="shared" si="14"/>
        <v>107000</v>
      </c>
      <c r="H43" s="1"/>
      <c r="I43" s="16">
        <f t="shared" si="13"/>
        <v>3</v>
      </c>
      <c r="J43" s="18" t="str">
        <f t="shared" si="2"/>
        <v>Катушка включения для привода ШПЭ-44У1 220В, 5СЯ.520.277.04</v>
      </c>
      <c r="K43" s="27"/>
      <c r="L43" s="19" t="str">
        <f t="shared" si="3"/>
        <v>шт</v>
      </c>
      <c r="M43" s="23">
        <f t="shared" si="4"/>
        <v>53500</v>
      </c>
      <c r="N43" s="26"/>
      <c r="O43" s="19">
        <f t="shared" si="5"/>
        <v>2</v>
      </c>
      <c r="P43" s="21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6.25" thickBot="1" x14ac:dyDescent="0.3">
      <c r="A44" s="6"/>
      <c r="B44" s="11">
        <v>4</v>
      </c>
      <c r="C44" s="106" t="s">
        <v>44</v>
      </c>
      <c r="D44" s="102" t="s">
        <v>19</v>
      </c>
      <c r="E44" s="105">
        <v>13910</v>
      </c>
      <c r="F44" s="103">
        <v>2</v>
      </c>
      <c r="G44" s="33">
        <f t="shared" si="14"/>
        <v>27820</v>
      </c>
      <c r="H44" s="1"/>
      <c r="I44" s="16">
        <f t="shared" si="13"/>
        <v>4</v>
      </c>
      <c r="J44" s="18" t="str">
        <f t="shared" si="2"/>
        <v>Катушка включения к МКП-110, 5СЯ.520.277-02</v>
      </c>
      <c r="K44" s="27"/>
      <c r="L44" s="19" t="str">
        <f t="shared" si="3"/>
        <v>шт</v>
      </c>
      <c r="M44" s="23">
        <f t="shared" si="4"/>
        <v>13910</v>
      </c>
      <c r="N44" s="26"/>
      <c r="O44" s="19">
        <f t="shared" si="5"/>
        <v>2</v>
      </c>
      <c r="P44" s="21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9" thickBot="1" x14ac:dyDescent="0.3">
      <c r="A45" s="6"/>
      <c r="B45" s="11">
        <v>5</v>
      </c>
      <c r="C45" s="106" t="s">
        <v>55</v>
      </c>
      <c r="D45" s="102" t="s">
        <v>19</v>
      </c>
      <c r="E45" s="105">
        <v>5885</v>
      </c>
      <c r="F45" s="103">
        <v>1</v>
      </c>
      <c r="G45" s="33">
        <f t="shared" si="14"/>
        <v>5885</v>
      </c>
      <c r="H45" s="1"/>
      <c r="I45" s="16">
        <f t="shared" si="13"/>
        <v>5</v>
      </c>
      <c r="J45" s="18" t="str">
        <f t="shared" si="2"/>
        <v>Катушка включения ПЭВ 11 (ВМПЭ-10-630/1000-20 кА), 5БП.522.301-02</v>
      </c>
      <c r="K45" s="27"/>
      <c r="L45" s="19" t="str">
        <f t="shared" si="3"/>
        <v>шт</v>
      </c>
      <c r="M45" s="23">
        <f t="shared" si="4"/>
        <v>5885</v>
      </c>
      <c r="N45" s="26"/>
      <c r="O45" s="19">
        <f t="shared" si="5"/>
        <v>1</v>
      </c>
      <c r="P45" s="21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51.75" thickBot="1" x14ac:dyDescent="0.3">
      <c r="A46" s="6"/>
      <c r="B46" s="11">
        <v>6</v>
      </c>
      <c r="C46" s="106" t="s">
        <v>50</v>
      </c>
      <c r="D46" s="102" t="s">
        <v>19</v>
      </c>
      <c r="E46" s="105">
        <v>963</v>
      </c>
      <c r="F46" s="103">
        <v>1</v>
      </c>
      <c r="G46" s="33">
        <f t="shared" si="14"/>
        <v>963</v>
      </c>
      <c r="H46" s="1"/>
      <c r="I46" s="16">
        <f t="shared" si="13"/>
        <v>6</v>
      </c>
      <c r="J46" s="18" t="str">
        <f t="shared" si="2"/>
        <v>Катушка отключения к ШПЭ-31,ШПЭ-33,ШПЭ-44 (МКП-35,МКП-110, У-110-2000-40 ) 220В, 5СЯ.520.302-04</v>
      </c>
      <c r="K46" s="27"/>
      <c r="L46" s="19" t="str">
        <f t="shared" si="3"/>
        <v>шт</v>
      </c>
      <c r="M46" s="23">
        <f t="shared" si="4"/>
        <v>963</v>
      </c>
      <c r="N46" s="26"/>
      <c r="O46" s="19">
        <f t="shared" si="5"/>
        <v>1</v>
      </c>
      <c r="P46" s="21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51.75" thickBot="1" x14ac:dyDescent="0.3">
      <c r="A47" s="6"/>
      <c r="B47" s="11">
        <v>7</v>
      </c>
      <c r="C47" s="106" t="s">
        <v>56</v>
      </c>
      <c r="D47" s="102" t="s">
        <v>19</v>
      </c>
      <c r="E47" s="105">
        <v>909.5</v>
      </c>
      <c r="F47" s="103">
        <v>2</v>
      </c>
      <c r="G47" s="33">
        <f t="shared" si="14"/>
        <v>1819</v>
      </c>
      <c r="H47" s="1"/>
      <c r="I47" s="16">
        <f t="shared" si="13"/>
        <v>7</v>
      </c>
      <c r="J47" s="18" t="str">
        <f t="shared" si="2"/>
        <v>Катушка отключения к ШПЭ-31,ШПЭ-33,ШПЭ-44МКП-35, МКП-110,У-110-2000-40 110В, 5СЯ.520.302.05</v>
      </c>
      <c r="K47" s="27"/>
      <c r="L47" s="19" t="str">
        <f t="shared" si="3"/>
        <v>шт</v>
      </c>
      <c r="M47" s="23">
        <f t="shared" si="4"/>
        <v>909.5</v>
      </c>
      <c r="N47" s="26"/>
      <c r="O47" s="19">
        <f t="shared" si="5"/>
        <v>2</v>
      </c>
      <c r="P47" s="21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9" thickBot="1" x14ac:dyDescent="0.3">
      <c r="A48" s="6"/>
      <c r="B48" s="11">
        <v>8</v>
      </c>
      <c r="C48" s="106" t="s">
        <v>57</v>
      </c>
      <c r="D48" s="102" t="s">
        <v>19</v>
      </c>
      <c r="E48" s="105">
        <v>920.2</v>
      </c>
      <c r="F48" s="103">
        <v>3</v>
      </c>
      <c r="G48" s="33">
        <f t="shared" si="14"/>
        <v>2760.6000000000004</v>
      </c>
      <c r="H48" s="1"/>
      <c r="I48" s="16">
        <f t="shared" si="13"/>
        <v>8</v>
      </c>
      <c r="J48" s="18" t="str">
        <f t="shared" si="2"/>
        <v>Катушка отключения ПЭВ-11А (ВМПЭ-10-630/1000-20кА), 5СЯ.520.302</v>
      </c>
      <c r="K48" s="27"/>
      <c r="L48" s="19" t="str">
        <f t="shared" si="3"/>
        <v>шт</v>
      </c>
      <c r="M48" s="23">
        <f t="shared" si="4"/>
        <v>920.2</v>
      </c>
      <c r="N48" s="26"/>
      <c r="O48" s="19">
        <f t="shared" si="5"/>
        <v>3</v>
      </c>
      <c r="P48" s="21">
        <f t="shared" si="6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6.25" thickBot="1" x14ac:dyDescent="0.3">
      <c r="A49" s="6"/>
      <c r="B49" s="11">
        <v>9</v>
      </c>
      <c r="C49" s="106" t="s">
        <v>58</v>
      </c>
      <c r="D49" s="102" t="s">
        <v>19</v>
      </c>
      <c r="E49" s="105">
        <v>3295.13</v>
      </c>
      <c r="F49" s="103">
        <v>1</v>
      </c>
      <c r="G49" s="33">
        <f t="shared" si="14"/>
        <v>3295.13</v>
      </c>
      <c r="H49" s="1"/>
      <c r="I49" s="16">
        <f t="shared" si="13"/>
        <v>9</v>
      </c>
      <c r="J49" s="18" t="str">
        <f t="shared" si="2"/>
        <v>Механизм к У-110,У-220,МКП-110,МКП-35, 6БП.716.025</v>
      </c>
      <c r="K49" s="27"/>
      <c r="L49" s="19" t="str">
        <f t="shared" si="3"/>
        <v>шт</v>
      </c>
      <c r="M49" s="23">
        <f t="shared" si="4"/>
        <v>3295.13</v>
      </c>
      <c r="N49" s="26"/>
      <c r="O49" s="19">
        <f t="shared" si="5"/>
        <v>1</v>
      </c>
      <c r="P49" s="21">
        <f t="shared" si="6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51.75" thickBot="1" x14ac:dyDescent="0.3">
      <c r="A50" s="6"/>
      <c r="B50" s="11">
        <v>10</v>
      </c>
      <c r="C50" s="106" t="s">
        <v>59</v>
      </c>
      <c r="D50" s="102" t="s">
        <v>19</v>
      </c>
      <c r="E50" s="105">
        <v>5915.45</v>
      </c>
      <c r="F50" s="103">
        <v>2</v>
      </c>
      <c r="G50" s="33">
        <f t="shared" si="14"/>
        <v>11830.9</v>
      </c>
      <c r="H50" s="1"/>
      <c r="I50" s="16">
        <f t="shared" si="13"/>
        <v>10</v>
      </c>
      <c r="J50" s="18" t="str">
        <f t="shared" si="2"/>
        <v>Механизм отключения к У-220, У-110  ,МКП-35.,МКП-110 (ШПЭ-44, ШПЭ46) ШПЕ-31.ШП-33), 6СЯ.716.026</v>
      </c>
      <c r="K50" s="27"/>
      <c r="L50" s="19" t="str">
        <f t="shared" si="3"/>
        <v>шт</v>
      </c>
      <c r="M50" s="23">
        <f t="shared" si="4"/>
        <v>5915.45</v>
      </c>
      <c r="N50" s="26"/>
      <c r="O50" s="19">
        <f t="shared" si="5"/>
        <v>2</v>
      </c>
      <c r="P50" s="21">
        <f t="shared" si="6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thickBot="1" x14ac:dyDescent="0.3">
      <c r="A51" s="6"/>
      <c r="B51" s="98" t="s">
        <v>25</v>
      </c>
      <c r="C51" s="99"/>
      <c r="D51" s="99"/>
      <c r="E51" s="99"/>
      <c r="F51" s="100"/>
      <c r="G51" s="28">
        <f>SUM(G41:G50)</f>
        <v>168649.63</v>
      </c>
      <c r="H51" s="42"/>
      <c r="I51" s="69" t="s">
        <v>25</v>
      </c>
      <c r="J51" s="70"/>
      <c r="K51" s="70"/>
      <c r="L51" s="70"/>
      <c r="M51" s="70"/>
      <c r="N51" s="70"/>
      <c r="O51" s="71"/>
      <c r="P51" s="39">
        <f>SUM(P41:P50)</f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thickBot="1" x14ac:dyDescent="0.3">
      <c r="A52" s="6"/>
      <c r="B52" s="72" t="s">
        <v>26</v>
      </c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2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6.25" thickBot="1" x14ac:dyDescent="0.3">
      <c r="A53" s="6"/>
      <c r="B53" s="30">
        <v>1</v>
      </c>
      <c r="C53" s="106" t="s">
        <v>60</v>
      </c>
      <c r="D53" s="102" t="s">
        <v>19</v>
      </c>
      <c r="E53" s="104">
        <v>2461</v>
      </c>
      <c r="F53" s="103">
        <v>4</v>
      </c>
      <c r="G53" s="33">
        <f>F53*E53</f>
        <v>9844</v>
      </c>
      <c r="H53" s="1"/>
      <c r="I53" s="34">
        <f t="shared" si="13"/>
        <v>1</v>
      </c>
      <c r="J53" s="43" t="str">
        <f t="shared" si="2"/>
        <v xml:space="preserve">Блок-контакт к приводу ПП-67к, БКА </v>
      </c>
      <c r="K53" s="36"/>
      <c r="L53" s="37" t="str">
        <f t="shared" si="3"/>
        <v>шт</v>
      </c>
      <c r="M53" s="38">
        <f t="shared" si="4"/>
        <v>2461</v>
      </c>
      <c r="N53" s="32"/>
      <c r="O53" s="37">
        <f t="shared" si="5"/>
        <v>4</v>
      </c>
      <c r="P53" s="44">
        <f t="shared" si="6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6.25" thickBot="1" x14ac:dyDescent="0.3">
      <c r="A54" s="6"/>
      <c r="B54" s="11">
        <v>2</v>
      </c>
      <c r="C54" s="106" t="s">
        <v>40</v>
      </c>
      <c r="D54" s="102" t="s">
        <v>19</v>
      </c>
      <c r="E54" s="105">
        <v>6955</v>
      </c>
      <c r="F54" s="103">
        <v>3</v>
      </c>
      <c r="G54" s="33">
        <f t="shared" ref="G54:G55" si="15">F54*E54</f>
        <v>20865</v>
      </c>
      <c r="H54" s="1"/>
      <c r="I54" s="16">
        <f t="shared" si="13"/>
        <v>2</v>
      </c>
      <c r="J54" s="18" t="str">
        <f t="shared" si="2"/>
        <v>Катушка включения  ПС-10Ж (ВМГ, ВМ-35) 1Б-50448, 1Б-50448</v>
      </c>
      <c r="K54" s="27"/>
      <c r="L54" s="19" t="str">
        <f t="shared" si="3"/>
        <v>шт</v>
      </c>
      <c r="M54" s="23">
        <f t="shared" si="4"/>
        <v>6955</v>
      </c>
      <c r="N54" s="26"/>
      <c r="O54" s="19">
        <f t="shared" si="5"/>
        <v>3</v>
      </c>
      <c r="P54" s="21">
        <f t="shared" si="6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6.25" thickBot="1" x14ac:dyDescent="0.3">
      <c r="A55" s="6"/>
      <c r="B55" s="11">
        <v>3</v>
      </c>
      <c r="C55" s="106" t="s">
        <v>61</v>
      </c>
      <c r="D55" s="102" t="s">
        <v>19</v>
      </c>
      <c r="E55" s="105">
        <v>75916.5</v>
      </c>
      <c r="F55" s="103">
        <v>9</v>
      </c>
      <c r="G55" s="33">
        <f t="shared" si="15"/>
        <v>683248.5</v>
      </c>
      <c r="H55" s="1"/>
      <c r="I55" s="16">
        <f t="shared" si="13"/>
        <v>3</v>
      </c>
      <c r="J55" s="18" t="str">
        <f t="shared" si="2"/>
        <v>Привод выключателя, ПП-67К согласно приложения 1.1.2</v>
      </c>
      <c r="K55" s="27"/>
      <c r="L55" s="19" t="str">
        <f t="shared" si="3"/>
        <v>шт</v>
      </c>
      <c r="M55" s="23">
        <f t="shared" si="4"/>
        <v>75916.5</v>
      </c>
      <c r="N55" s="26"/>
      <c r="O55" s="19">
        <f t="shared" si="5"/>
        <v>9</v>
      </c>
      <c r="P55" s="21">
        <f t="shared" si="6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thickBot="1" x14ac:dyDescent="0.3">
      <c r="A56" s="6"/>
      <c r="B56" s="66" t="s">
        <v>24</v>
      </c>
      <c r="C56" s="67"/>
      <c r="D56" s="67"/>
      <c r="E56" s="67"/>
      <c r="F56" s="68"/>
      <c r="G56" s="28">
        <f>SUM(G53:G55)</f>
        <v>713957.5</v>
      </c>
      <c r="H56" s="42"/>
      <c r="I56" s="69" t="s">
        <v>24</v>
      </c>
      <c r="J56" s="70"/>
      <c r="K56" s="70"/>
      <c r="L56" s="70"/>
      <c r="M56" s="70"/>
      <c r="N56" s="70"/>
      <c r="O56" s="71"/>
      <c r="P56" s="39">
        <f>SUM(P53:P55)</f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thickBot="1" x14ac:dyDescent="0.3">
      <c r="A57" s="6"/>
      <c r="B57" s="72" t="s">
        <v>27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4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6.25" thickBot="1" x14ac:dyDescent="0.3">
      <c r="A58" s="6"/>
      <c r="B58" s="30">
        <v>1</v>
      </c>
      <c r="C58" s="106" t="s">
        <v>60</v>
      </c>
      <c r="D58" s="102" t="s">
        <v>19</v>
      </c>
      <c r="E58" s="104">
        <v>2461</v>
      </c>
      <c r="F58" s="103">
        <v>3</v>
      </c>
      <c r="G58" s="33">
        <f>F58*E58</f>
        <v>7383</v>
      </c>
      <c r="H58" s="1"/>
      <c r="I58" s="34">
        <v>1</v>
      </c>
      <c r="J58" s="43" t="str">
        <f t="shared" si="2"/>
        <v xml:space="preserve">Блок-контакт к приводу ПП-67к, БКА </v>
      </c>
      <c r="K58" s="36"/>
      <c r="L58" s="37" t="str">
        <f t="shared" si="3"/>
        <v>шт</v>
      </c>
      <c r="M58" s="38">
        <f t="shared" si="4"/>
        <v>2461</v>
      </c>
      <c r="N58" s="32"/>
      <c r="O58" s="19">
        <f t="shared" si="5"/>
        <v>3</v>
      </c>
      <c r="P58" s="21">
        <f t="shared" si="6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6.25" thickBot="1" x14ac:dyDescent="0.3">
      <c r="A59" s="6"/>
      <c r="B59" s="11">
        <v>2</v>
      </c>
      <c r="C59" s="106" t="s">
        <v>62</v>
      </c>
      <c r="D59" s="102" t="s">
        <v>19</v>
      </c>
      <c r="E59" s="105">
        <v>75916.5</v>
      </c>
      <c r="F59" s="103">
        <v>7</v>
      </c>
      <c r="G59" s="33">
        <f t="shared" ref="G59" si="16">F59*E59</f>
        <v>531415.5</v>
      </c>
      <c r="H59" s="1"/>
      <c r="I59" s="16">
        <v>2</v>
      </c>
      <c r="J59" s="18" t="str">
        <f t="shared" si="2"/>
        <v>Привод выключателя, ПП-67К согласно приложения 1.1.3</v>
      </c>
      <c r="K59" s="27"/>
      <c r="L59" s="19" t="str">
        <f t="shared" si="3"/>
        <v>шт</v>
      </c>
      <c r="M59" s="23">
        <f t="shared" si="4"/>
        <v>75916.5</v>
      </c>
      <c r="N59" s="26"/>
      <c r="O59" s="19">
        <f t="shared" si="5"/>
        <v>7</v>
      </c>
      <c r="P59" s="21">
        <f t="shared" si="6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thickBot="1" x14ac:dyDescent="0.3">
      <c r="A60" s="6"/>
      <c r="B60" s="75" t="s">
        <v>28</v>
      </c>
      <c r="C60" s="76"/>
      <c r="D60" s="76"/>
      <c r="E60" s="76"/>
      <c r="F60" s="77"/>
      <c r="G60" s="28">
        <f>SUM(G58:G59)</f>
        <v>538798.5</v>
      </c>
      <c r="H60" s="42"/>
      <c r="I60" s="78" t="s">
        <v>28</v>
      </c>
      <c r="J60" s="79"/>
      <c r="K60" s="79"/>
      <c r="L60" s="79"/>
      <c r="M60" s="79"/>
      <c r="N60" s="79"/>
      <c r="O60" s="80"/>
      <c r="P60" s="39">
        <f>SUM(P58:P59)</f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1" customHeight="1" thickBot="1" x14ac:dyDescent="0.3">
      <c r="A61" s="6"/>
      <c r="B61" s="53" t="s">
        <v>6</v>
      </c>
      <c r="C61" s="54"/>
      <c r="D61" s="54"/>
      <c r="E61" s="54"/>
      <c r="F61" s="55"/>
      <c r="G61" s="45">
        <f>G60+G56+G51+G38+G16</f>
        <v>1962083</v>
      </c>
      <c r="H61" s="1"/>
      <c r="I61" s="53" t="s">
        <v>6</v>
      </c>
      <c r="J61" s="54"/>
      <c r="K61" s="54"/>
      <c r="L61" s="54"/>
      <c r="M61" s="54"/>
      <c r="N61" s="54"/>
      <c r="O61" s="55"/>
      <c r="P61" s="45">
        <f>P60+P56+P51+P38+P16</f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customHeight="1" x14ac:dyDescent="0.25">
      <c r="A62" s="6"/>
      <c r="B62" s="64" t="s">
        <v>16</v>
      </c>
      <c r="C62" s="65"/>
      <c r="D62" s="65"/>
      <c r="E62" s="65"/>
      <c r="F62" s="24">
        <v>0.2</v>
      </c>
      <c r="G62" s="14">
        <f>G61*F62</f>
        <v>392416.60000000003</v>
      </c>
      <c r="H62" s="1"/>
      <c r="I62" s="64" t="s">
        <v>16</v>
      </c>
      <c r="J62" s="65"/>
      <c r="K62" s="65"/>
      <c r="L62" s="65"/>
      <c r="M62" s="65"/>
      <c r="N62" s="65"/>
      <c r="O62" s="24">
        <v>0.2</v>
      </c>
      <c r="P62" s="14">
        <f>P61*O62</f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thickBot="1" x14ac:dyDescent="0.3">
      <c r="A63" s="6"/>
      <c r="B63" s="56" t="s">
        <v>7</v>
      </c>
      <c r="C63" s="57"/>
      <c r="D63" s="57"/>
      <c r="E63" s="57"/>
      <c r="F63" s="58"/>
      <c r="G63" s="15">
        <f>G61+G62</f>
        <v>2354499.6</v>
      </c>
      <c r="H63" s="1"/>
      <c r="I63" s="56" t="s">
        <v>7</v>
      </c>
      <c r="J63" s="57"/>
      <c r="K63" s="57"/>
      <c r="L63" s="57"/>
      <c r="M63" s="57"/>
      <c r="N63" s="57"/>
      <c r="O63" s="58"/>
      <c r="P63" s="15">
        <f>P61+P62</f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3.75" customHeight="1" x14ac:dyDescent="0.25">
      <c r="B64" s="1"/>
      <c r="C64" s="1"/>
      <c r="D64" s="1"/>
      <c r="E64" s="1"/>
      <c r="F64" s="2"/>
      <c r="G64" s="2"/>
      <c r="H64" s="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2:26" ht="151.5" customHeight="1" x14ac:dyDescent="0.2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1"/>
    </row>
    <row r="66" spans="2:26" x14ac:dyDescent="0.25">
      <c r="Z66" s="1"/>
    </row>
  </sheetData>
  <mergeCells count="27">
    <mergeCell ref="I7:P7"/>
    <mergeCell ref="I61:O61"/>
    <mergeCell ref="B9:P9"/>
    <mergeCell ref="B16:F16"/>
    <mergeCell ref="I16:O16"/>
    <mergeCell ref="B17:P17"/>
    <mergeCell ref="B38:F38"/>
    <mergeCell ref="I38:O38"/>
    <mergeCell ref="B39:P39"/>
    <mergeCell ref="B40:P40"/>
    <mergeCell ref="B51:F51"/>
    <mergeCell ref="I51:O51"/>
    <mergeCell ref="B52:P52"/>
    <mergeCell ref="B1:P1"/>
    <mergeCell ref="B3:E3"/>
    <mergeCell ref="B61:F61"/>
    <mergeCell ref="B63:F63"/>
    <mergeCell ref="B4:G4"/>
    <mergeCell ref="B7:G7"/>
    <mergeCell ref="I63:O63"/>
    <mergeCell ref="B62:E62"/>
    <mergeCell ref="I62:N62"/>
    <mergeCell ref="B56:F56"/>
    <mergeCell ref="I56:O56"/>
    <mergeCell ref="B57:P57"/>
    <mergeCell ref="B60:F60"/>
    <mergeCell ref="I60:O60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dcterms:created xsi:type="dcterms:W3CDTF">2018-05-22T01:14:50Z</dcterms:created>
  <dcterms:modified xsi:type="dcterms:W3CDTF">2018-11-07T00:27:15Z</dcterms:modified>
</cp:coreProperties>
</file>