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55 ЗП ЭФ Разъединители и запч\"/>
    </mc:Choice>
  </mc:AlternateContent>
  <bookViews>
    <workbookView xWindow="0" yWindow="60" windowWidth="16815" windowHeight="127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3" i="1" l="1"/>
  <c r="P83" i="1" s="1"/>
  <c r="O84" i="1"/>
  <c r="P84" i="1" s="1"/>
  <c r="O85" i="1"/>
  <c r="P85" i="1" s="1"/>
  <c r="O86" i="1"/>
  <c r="P86" i="1" s="1"/>
  <c r="M83" i="1"/>
  <c r="M84" i="1"/>
  <c r="M85" i="1"/>
  <c r="M86" i="1"/>
  <c r="L83" i="1"/>
  <c r="L84" i="1"/>
  <c r="L85" i="1"/>
  <c r="L86" i="1"/>
  <c r="J83" i="1"/>
  <c r="J84" i="1"/>
  <c r="J85" i="1"/>
  <c r="J86" i="1"/>
  <c r="G83" i="1"/>
  <c r="G84" i="1"/>
  <c r="G85" i="1"/>
  <c r="G86" i="1"/>
  <c r="O82" i="1"/>
  <c r="P82" i="1" s="1"/>
  <c r="M82" i="1"/>
  <c r="L82" i="1"/>
  <c r="J82" i="1"/>
  <c r="G82" i="1"/>
  <c r="O77" i="1"/>
  <c r="P77" i="1" s="1"/>
  <c r="O78" i="1"/>
  <c r="P78" i="1" s="1"/>
  <c r="O79" i="1"/>
  <c r="P79" i="1" s="1"/>
  <c r="O76" i="1"/>
  <c r="P76" i="1" s="1"/>
  <c r="M77" i="1"/>
  <c r="M78" i="1"/>
  <c r="M79" i="1"/>
  <c r="M76" i="1"/>
  <c r="L77" i="1"/>
  <c r="L78" i="1"/>
  <c r="L79" i="1"/>
  <c r="L76" i="1"/>
  <c r="J77" i="1"/>
  <c r="J78" i="1"/>
  <c r="J79" i="1"/>
  <c r="J76" i="1"/>
  <c r="G76" i="1"/>
  <c r="G77" i="1"/>
  <c r="G78" i="1"/>
  <c r="G79" i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M66" i="1"/>
  <c r="M67" i="1"/>
  <c r="M68" i="1"/>
  <c r="M69" i="1"/>
  <c r="M70" i="1"/>
  <c r="M71" i="1"/>
  <c r="M72" i="1"/>
  <c r="M73" i="1"/>
  <c r="L66" i="1"/>
  <c r="L67" i="1"/>
  <c r="L68" i="1"/>
  <c r="L69" i="1"/>
  <c r="L70" i="1"/>
  <c r="L71" i="1"/>
  <c r="L72" i="1"/>
  <c r="L73" i="1"/>
  <c r="J66" i="1"/>
  <c r="J67" i="1"/>
  <c r="J68" i="1"/>
  <c r="J69" i="1"/>
  <c r="J70" i="1"/>
  <c r="J71" i="1"/>
  <c r="J72" i="1"/>
  <c r="J73" i="1"/>
  <c r="I66" i="1"/>
  <c r="I67" i="1"/>
  <c r="I68" i="1"/>
  <c r="I69" i="1"/>
  <c r="I70" i="1"/>
  <c r="I71" i="1"/>
  <c r="I72" i="1"/>
  <c r="I73" i="1"/>
  <c r="G66" i="1"/>
  <c r="G67" i="1"/>
  <c r="G68" i="1"/>
  <c r="G69" i="1"/>
  <c r="G70" i="1"/>
  <c r="G71" i="1"/>
  <c r="G72" i="1"/>
  <c r="G73" i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M52" i="1"/>
  <c r="M53" i="1"/>
  <c r="M54" i="1"/>
  <c r="M55" i="1"/>
  <c r="M56" i="1"/>
  <c r="M57" i="1"/>
  <c r="M58" i="1"/>
  <c r="M59" i="1"/>
  <c r="M60" i="1"/>
  <c r="M61" i="1"/>
  <c r="M62" i="1"/>
  <c r="L52" i="1"/>
  <c r="L53" i="1"/>
  <c r="L54" i="1"/>
  <c r="L55" i="1"/>
  <c r="L56" i="1"/>
  <c r="L57" i="1"/>
  <c r="L58" i="1"/>
  <c r="L59" i="1"/>
  <c r="L60" i="1"/>
  <c r="L61" i="1"/>
  <c r="L62" i="1"/>
  <c r="J52" i="1"/>
  <c r="J53" i="1"/>
  <c r="J54" i="1"/>
  <c r="J55" i="1"/>
  <c r="J56" i="1"/>
  <c r="J57" i="1"/>
  <c r="J58" i="1"/>
  <c r="J59" i="1"/>
  <c r="J60" i="1"/>
  <c r="J61" i="1"/>
  <c r="J62" i="1"/>
  <c r="I52" i="1"/>
  <c r="I53" i="1"/>
  <c r="I54" i="1"/>
  <c r="I55" i="1"/>
  <c r="I56" i="1"/>
  <c r="I57" i="1"/>
  <c r="I58" i="1"/>
  <c r="I59" i="1"/>
  <c r="I60" i="1"/>
  <c r="I61" i="1"/>
  <c r="I62" i="1"/>
  <c r="G52" i="1"/>
  <c r="G53" i="1"/>
  <c r="G54" i="1"/>
  <c r="G55" i="1"/>
  <c r="G56" i="1"/>
  <c r="G57" i="1"/>
  <c r="G58" i="1"/>
  <c r="G59" i="1"/>
  <c r="G60" i="1"/>
  <c r="G61" i="1"/>
  <c r="G62" i="1"/>
  <c r="O50" i="1"/>
  <c r="P50" i="1" s="1"/>
  <c r="O51" i="1"/>
  <c r="P51" i="1" s="1"/>
  <c r="O65" i="1"/>
  <c r="P65" i="1" s="1"/>
  <c r="M50" i="1"/>
  <c r="M51" i="1"/>
  <c r="M65" i="1"/>
  <c r="L50" i="1"/>
  <c r="L51" i="1"/>
  <c r="L65" i="1"/>
  <c r="J50" i="1"/>
  <c r="J51" i="1"/>
  <c r="J65" i="1"/>
  <c r="I50" i="1"/>
  <c r="I51" i="1"/>
  <c r="I65" i="1"/>
  <c r="G50" i="1"/>
  <c r="G51" i="1"/>
  <c r="G6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O25" i="1"/>
  <c r="P25" i="1" s="1"/>
  <c r="O24" i="1"/>
  <c r="P24" i="1" s="1"/>
  <c r="M25" i="1"/>
  <c r="M24" i="1"/>
  <c r="L25" i="1"/>
  <c r="L24" i="1"/>
  <c r="J25" i="1"/>
  <c r="J24" i="1"/>
  <c r="I25" i="1"/>
  <c r="I24" i="1"/>
  <c r="G87" i="1" l="1"/>
  <c r="P87" i="1"/>
  <c r="G80" i="1"/>
  <c r="P80" i="1"/>
  <c r="P74" i="1"/>
  <c r="G74" i="1"/>
  <c r="P63" i="1"/>
  <c r="G63" i="1"/>
  <c r="P47" i="1"/>
  <c r="O19" i="1" l="1"/>
  <c r="P19" i="1" s="1"/>
  <c r="O20" i="1"/>
  <c r="P20" i="1" s="1"/>
  <c r="O21" i="1"/>
  <c r="P21" i="1" s="1"/>
  <c r="L12" i="1"/>
  <c r="L13" i="1"/>
  <c r="L14" i="1"/>
  <c r="L15" i="1"/>
  <c r="L16" i="1"/>
  <c r="L17" i="1"/>
  <c r="L18" i="1"/>
  <c r="L19" i="1"/>
  <c r="L20" i="1"/>
  <c r="L21" i="1"/>
  <c r="J12" i="1"/>
  <c r="J13" i="1"/>
  <c r="J14" i="1"/>
  <c r="J15" i="1"/>
  <c r="J16" i="1"/>
  <c r="J17" i="1"/>
  <c r="J18" i="1"/>
  <c r="J19" i="1"/>
  <c r="J20" i="1"/>
  <c r="J21" i="1"/>
  <c r="I12" i="1"/>
  <c r="I13" i="1"/>
  <c r="I14" i="1"/>
  <c r="I15" i="1"/>
  <c r="I16" i="1"/>
  <c r="I17" i="1"/>
  <c r="I18" i="1"/>
  <c r="I19" i="1"/>
  <c r="I20" i="1"/>
  <c r="I21" i="1"/>
  <c r="G24" i="1"/>
  <c r="G25" i="1"/>
  <c r="G47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22" i="1" l="1"/>
  <c r="P88" i="1" s="1"/>
  <c r="P89" i="1" s="1"/>
  <c r="P90" i="1" s="1"/>
  <c r="M20" i="1"/>
  <c r="M12" i="1"/>
  <c r="M15" i="1"/>
  <c r="M18" i="1"/>
  <c r="M10" i="1"/>
  <c r="M21" i="1"/>
  <c r="M17" i="1"/>
  <c r="G12" i="1"/>
  <c r="G20" i="1"/>
  <c r="M14" i="1"/>
  <c r="M19" i="1"/>
  <c r="G10" i="1"/>
  <c r="G15" i="1"/>
  <c r="G18" i="1"/>
  <c r="G13" i="1"/>
  <c r="M13" i="1"/>
  <c r="G17" i="1"/>
  <c r="M16" i="1"/>
  <c r="G16" i="1"/>
  <c r="G21" i="1"/>
  <c r="G11" i="1"/>
  <c r="M11" i="1"/>
  <c r="G14" i="1"/>
  <c r="G19" i="1"/>
  <c r="G22" i="1" l="1"/>
  <c r="G88" i="1" s="1"/>
  <c r="G89" i="1" s="1"/>
  <c r="G90" i="1" s="1"/>
</calcChain>
</file>

<file path=xl/sharedStrings.xml><?xml version="1.0" encoding="utf-8"?>
<sst xmlns="http://schemas.openxmlformats.org/spreadsheetml/2006/main" count="177" uniqueCount="90">
  <si>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</si>
  <si>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</si>
  <si>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</si>
  <si>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</si>
  <si>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</si>
  <si>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</si>
  <si>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</si>
  <si>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</si>
  <si>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</si>
  <si>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</si>
  <si>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</si>
  <si>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</si>
  <si>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</si>
  <si>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</si>
  <si>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</si>
  <si>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</si>
  <si>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</si>
  <si>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</si>
  <si>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</si>
  <si>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</si>
  <si>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</si>
  <si>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</si>
  <si>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</si>
  <si>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</si>
  <si>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</si>
  <si>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</si>
  <si>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</si>
  <si>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</si>
  <si>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</si>
  <si>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</si>
  <si>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</si>
  <si>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</si>
  <si>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r>
      <t xml:space="preserve">Вал привода </t>
    </r>
    <r>
      <rPr>
        <b/>
        <sz val="12"/>
        <rFont val="Times New Roman"/>
        <family val="1"/>
        <charset val="204"/>
      </rPr>
      <t>РА-7</t>
    </r>
  </si>
  <si>
    <t>шт.</t>
  </si>
  <si>
    <r>
      <t xml:space="preserve">Ламель </t>
    </r>
    <r>
      <rPr>
        <b/>
        <sz val="12"/>
        <rFont val="Times New Roman"/>
        <family val="1"/>
        <charset val="204"/>
      </rPr>
      <t>ВИЛЕ.745482.004</t>
    </r>
    <r>
      <rPr>
        <sz val="12"/>
        <rFont val="Times New Roman"/>
        <family val="1"/>
        <charset val="204"/>
      </rPr>
      <t xml:space="preserve"> к РЛНД-110</t>
    </r>
  </si>
  <si>
    <r>
      <t xml:space="preserve">Пружина </t>
    </r>
    <r>
      <rPr>
        <b/>
        <sz val="12"/>
        <rFont val="Times New Roman"/>
        <family val="1"/>
        <charset val="204"/>
      </rPr>
      <t>ВИЛЕ.753513.007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</si>
  <si>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 1-10 II/400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</si>
  <si>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РЛНД-2-10Б/630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ПРНЗ-2-10УХЛ1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</si>
  <si>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РЛНД-I.1-10/400Н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</si>
  <si>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>Разъединитель трехполюсный</t>
    </r>
    <r>
      <rPr>
        <b/>
        <sz val="12"/>
        <rFont val="Times New Roman"/>
        <family val="1"/>
        <charset val="204"/>
      </rPr>
      <t xml:space="preserve"> РГП-2-35/1000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ПРГ-5 УХЛ1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(Технические характеристики согласно Опросному листу - Приложение №1.2.3)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</si>
  <si>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РДЗ.2-35/1000Н УХЛ1 с приводом ПРГ-00-2Б УХЛ1</t>
    </r>
    <r>
      <rPr>
        <sz val="12"/>
        <rFont val="Times New Roman"/>
        <family val="1"/>
        <charset val="204"/>
      </rPr>
      <t xml:space="preserve">  - полюса разъединителя поставить в собранном виде на общей раме, с пра-вым расположением ведущего полюса. Привод разъединителя установить со сторо-ны ножей и укомплектовать механическими блок-замками (замок Гинодмана), но-мера замков согласовать дополнительно. (Технические характеристики согласно Опросному листу - Приложение №1.2.4)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</si>
  <si>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РГНП.1а-110/1000 УХЛ1 с приводом ПРГ-6 УХЛ1</t>
    </r>
    <r>
      <rPr>
        <sz val="12"/>
        <rFont val="Times New Roman"/>
        <family val="1"/>
        <charset val="204"/>
      </rPr>
      <t xml:space="preserve"> (Технические характеристики согласно Опросному листу - Приложение №1.2.2)
- Разъединитель поставить в сборе на общей раме, с установленными внутри-полюсными и межполюсными тягами;
- Привода укомплектовать специальными удлинителями (инвентарная руко-ятка) для ручного оперирования.
- Опорные металлоконструкции (стойки) в соответствии с Опросным листом - Приложение №1.2.2;
- комплект сборных и соединительных элементов для обеспечения полного объёма монтажных работ.</t>
    </r>
  </si>
  <si>
    <r>
      <t xml:space="preserve">Связь гибкая </t>
    </r>
    <r>
      <rPr>
        <b/>
        <sz val="12"/>
        <rFont val="Times New Roman"/>
        <family val="1"/>
        <charset val="204"/>
      </rPr>
      <t>ВИЛЕ.757482.073</t>
    </r>
    <r>
      <rPr>
        <sz val="12"/>
        <rFont val="Times New Roman"/>
        <family val="1"/>
        <charset val="204"/>
      </rPr>
      <t xml:space="preserve"> к РЛНД-110</t>
    </r>
  </si>
  <si>
    <r>
      <t xml:space="preserve">Связь гибкая </t>
    </r>
    <r>
      <rPr>
        <b/>
        <sz val="12"/>
        <rFont val="Times New Roman"/>
        <family val="1"/>
        <charset val="204"/>
      </rPr>
      <t xml:space="preserve">ВИЛЕ.757482.055 </t>
    </r>
    <r>
      <rPr>
        <sz val="12"/>
        <rFont val="Times New Roman"/>
        <family val="1"/>
        <charset val="204"/>
      </rPr>
      <t>к РЛНД-110</t>
    </r>
  </si>
  <si>
    <r>
      <t xml:space="preserve">Разъединитель  трехполюсный </t>
    </r>
    <r>
      <rPr>
        <b/>
        <sz val="12"/>
        <rFont val="Times New Roman"/>
        <family val="1"/>
        <charset val="204"/>
      </rPr>
      <t>РГНП-2-110/1000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 xml:space="preserve"> ПРГ-6 УХЛ1</t>
    </r>
    <r>
      <rPr>
        <sz val="12"/>
        <rFont val="Times New Roman"/>
        <family val="1"/>
        <charset val="204"/>
      </rPr>
      <t xml:space="preserve"> (Технические характеристики согласно Опросному листу - Приложение №1.2.1)
- Разъединитель поставить в сборе на общей раме, с установленными внутри-полюсными и межполюсными тягами;
- Привода укомплектовать специальными удлинителями (инвентарная рукоятка) для ручного оперирования.
- Опорные металлоконструкции (стойки) в соответствии с Опросным листом - Приложение №1.2.1;
- комплект сборных и соединительных элементов для обеспечения полного объёма монтажных работ.</t>
    </r>
  </si>
  <si>
    <r>
      <t xml:space="preserve">Ламель </t>
    </r>
    <r>
      <rPr>
        <b/>
        <sz val="12"/>
        <rFont val="Times New Roman"/>
        <family val="1"/>
        <charset val="204"/>
      </rPr>
      <t>КЛ5.566.569-01</t>
    </r>
    <r>
      <rPr>
        <sz val="12"/>
        <rFont val="Times New Roman"/>
        <family val="1"/>
        <charset val="204"/>
      </rPr>
      <t xml:space="preserve"> для РНДЗ-110</t>
    </r>
  </si>
  <si>
    <r>
      <t xml:space="preserve">Контактный нож </t>
    </r>
    <r>
      <rPr>
        <b/>
        <sz val="12"/>
        <rFont val="Times New Roman"/>
        <family val="1"/>
        <charset val="204"/>
      </rPr>
      <t>ВИЛЕ.685121.015-01; ВИЛЕ.685121.016-02</t>
    </r>
  </si>
  <si>
    <r>
      <t xml:space="preserve">Контактный нож </t>
    </r>
    <r>
      <rPr>
        <b/>
        <sz val="12"/>
        <rFont val="Times New Roman"/>
        <family val="1"/>
        <charset val="204"/>
      </rPr>
      <t>ВИЛЕ.685121.028;   ВИЛЕ.685121.029</t>
    </r>
  </si>
  <si>
    <r>
      <t xml:space="preserve">Ламель </t>
    </r>
    <r>
      <rPr>
        <b/>
        <sz val="12"/>
        <rFont val="Times New Roman"/>
        <family val="1"/>
        <charset val="204"/>
      </rPr>
      <t>КЛ.8.572.003</t>
    </r>
    <r>
      <rPr>
        <sz val="12"/>
        <rFont val="Times New Roman"/>
        <family val="1"/>
        <charset val="204"/>
      </rPr>
      <t xml:space="preserve"> к  РЛНД-35</t>
    </r>
  </si>
  <si>
    <r>
      <t xml:space="preserve">Ламель </t>
    </r>
    <r>
      <rPr>
        <b/>
        <sz val="12"/>
        <rFont val="Times New Roman"/>
        <family val="1"/>
        <charset val="204"/>
      </rPr>
      <t>ВИЛЕ.745479.001</t>
    </r>
    <r>
      <rPr>
        <sz val="12"/>
        <rFont val="Times New Roman"/>
        <family val="1"/>
        <charset val="204"/>
      </rPr>
      <t xml:space="preserve"> к РЛНД-35</t>
    </r>
  </si>
  <si>
    <r>
      <t xml:space="preserve">Пластина (ламель) </t>
    </r>
    <r>
      <rPr>
        <b/>
        <sz val="12"/>
        <rFont val="Times New Roman"/>
        <family val="1"/>
        <charset val="204"/>
      </rPr>
      <t>ВИЛЕ.745482.001</t>
    </r>
    <r>
      <rPr>
        <sz val="12"/>
        <rFont val="Times New Roman"/>
        <family val="1"/>
        <charset val="204"/>
      </rPr>
      <t xml:space="preserve">  для РНДЗ-110</t>
    </r>
  </si>
  <si>
    <r>
      <t xml:space="preserve">Пружина </t>
    </r>
    <r>
      <rPr>
        <b/>
        <sz val="12"/>
        <rFont val="Times New Roman"/>
        <family val="1"/>
        <charset val="204"/>
      </rPr>
      <t>КЛ8.281.105</t>
    </r>
    <r>
      <rPr>
        <sz val="12"/>
        <rFont val="Times New Roman"/>
        <family val="1"/>
        <charset val="204"/>
      </rPr>
      <t xml:space="preserve"> для ОД-110М</t>
    </r>
  </si>
  <si>
    <r>
      <t xml:space="preserve">Пружина </t>
    </r>
    <r>
      <rPr>
        <b/>
        <sz val="12"/>
        <rFont val="Times New Roman"/>
        <family val="1"/>
        <charset val="204"/>
      </rPr>
      <t>ВИЛЕ.753513.001</t>
    </r>
    <r>
      <rPr>
        <sz val="12"/>
        <rFont val="Times New Roman"/>
        <family val="1"/>
        <charset val="204"/>
      </rPr>
      <t xml:space="preserve"> к РЛНД-35</t>
    </r>
  </si>
  <si>
    <r>
      <t xml:space="preserve">Пружина толкателя </t>
    </r>
    <r>
      <rPr>
        <b/>
        <sz val="12"/>
        <rFont val="Times New Roman"/>
        <family val="1"/>
        <charset val="204"/>
      </rPr>
      <t>КЛ8.281.032</t>
    </r>
    <r>
      <rPr>
        <sz val="12"/>
        <rFont val="Times New Roman"/>
        <family val="1"/>
        <charset val="204"/>
      </rPr>
      <t xml:space="preserve"> для ОД-110М</t>
    </r>
  </si>
  <si>
    <r>
      <t xml:space="preserve">Разрядник </t>
    </r>
    <r>
      <rPr>
        <b/>
        <sz val="12"/>
        <rFont val="Times New Roman"/>
        <family val="1"/>
        <charset val="204"/>
      </rPr>
      <t>РВО-10Н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</si>
  <si>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 1-10 II/400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</si>
  <si>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РЛНД-2-10Б/630 УХЛ1</t>
    </r>
    <r>
      <rPr>
        <sz val="12"/>
        <rFont val="Times New Roman"/>
        <family val="1"/>
        <charset val="204"/>
      </rPr>
      <t xml:space="preserve"> с  приводом  </t>
    </r>
    <r>
      <rPr>
        <b/>
        <sz val="12"/>
        <rFont val="Times New Roman"/>
        <family val="1"/>
        <charset val="204"/>
      </rPr>
      <t>ПРНЗ-2-10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</si>
  <si>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 I.1-10Б/200 УХЛ1</t>
    </r>
    <r>
      <rPr>
        <sz val="12"/>
        <rFont val="Times New Roman"/>
        <family val="1"/>
        <charset val="204"/>
      </rPr>
      <t xml:space="preserve"> с  приводом  </t>
    </r>
    <r>
      <rPr>
        <b/>
        <sz val="12"/>
        <rFont val="Times New Roman"/>
        <family val="1"/>
        <charset val="204"/>
      </rPr>
      <t>ПРНЗ-10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</si>
  <si>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 I.1-10/400Н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</si>
  <si>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РВ-10/630М УХЛ2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ПР-3 У3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</si>
  <si>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РЛНД-1-10Б/630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</si>
  <si>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 xml:space="preserve">Связь гибкая </t>
    </r>
    <r>
      <rPr>
        <b/>
        <sz val="12"/>
        <rFont val="Times New Roman"/>
        <family val="1"/>
        <charset val="204"/>
      </rPr>
      <t>ВИЛЕ.757482.002</t>
    </r>
  </si>
  <si>
    <r>
      <t xml:space="preserve">Связь гибкая </t>
    </r>
    <r>
      <rPr>
        <b/>
        <sz val="12"/>
        <rFont val="Times New Roman"/>
        <family val="1"/>
        <charset val="204"/>
      </rPr>
      <t>ВИЛЕ.757482.055</t>
    </r>
    <r>
      <rPr>
        <sz val="12"/>
        <rFont val="Times New Roman"/>
        <family val="1"/>
        <charset val="204"/>
      </rPr>
      <t xml:space="preserve"> к РЛНД-110</t>
    </r>
  </si>
  <si>
    <r>
      <t xml:space="preserve">Связь гибкая контактных ножей </t>
    </r>
    <r>
      <rPr>
        <b/>
        <sz val="12"/>
        <rFont val="Times New Roman"/>
        <family val="1"/>
        <charset val="204"/>
      </rPr>
      <t>КЛ8.505.041</t>
    </r>
  </si>
  <si>
    <r>
      <t xml:space="preserve">Связь гибкая </t>
    </r>
    <r>
      <rPr>
        <b/>
        <sz val="12"/>
        <rFont val="Times New Roman"/>
        <family val="1"/>
        <charset val="204"/>
      </rPr>
      <t>ВИЛЕ.757492.033</t>
    </r>
    <r>
      <rPr>
        <sz val="12"/>
        <rFont val="Times New Roman"/>
        <family val="1"/>
        <charset val="204"/>
      </rPr>
      <t xml:space="preserve"> к РЛНД-35</t>
    </r>
  </si>
  <si>
    <r>
      <t xml:space="preserve">Ступица полюса </t>
    </r>
    <r>
      <rPr>
        <b/>
        <sz val="12"/>
        <rFont val="Times New Roman"/>
        <family val="1"/>
        <charset val="204"/>
      </rPr>
      <t>ВИЛЕ.713152.008</t>
    </r>
    <r>
      <rPr>
        <sz val="12"/>
        <rFont val="Times New Roman"/>
        <family val="1"/>
        <charset val="204"/>
      </rPr>
      <t xml:space="preserve"> для РЛНД-35</t>
    </r>
  </si>
  <si>
    <r>
      <t xml:space="preserve">Группа заземляющих  ножей </t>
    </r>
    <r>
      <rPr>
        <b/>
        <sz val="12"/>
        <rFont val="Times New Roman"/>
        <family val="1"/>
        <charset val="204"/>
      </rPr>
      <t>КЛ5.566.570.01</t>
    </r>
    <r>
      <rPr>
        <sz val="12"/>
        <rFont val="Times New Roman"/>
        <family val="1"/>
        <charset val="204"/>
      </rPr>
      <t xml:space="preserve"> для РНДЗ-110</t>
    </r>
  </si>
  <si>
    <r>
      <t xml:space="preserve">Ламель </t>
    </r>
    <r>
      <rPr>
        <b/>
        <sz val="12"/>
        <rFont val="Times New Roman"/>
        <family val="1"/>
        <charset val="204"/>
      </rPr>
      <t>КЛ8.572.001</t>
    </r>
  </si>
  <si>
    <r>
      <t xml:space="preserve">Ламель заземляющих ножей </t>
    </r>
    <r>
      <rPr>
        <b/>
        <sz val="12"/>
        <rFont val="Times New Roman"/>
        <family val="1"/>
        <charset val="204"/>
      </rPr>
      <t>КЛ8.572.000 (или ВИЛЕ.745479.001)</t>
    </r>
  </si>
  <si>
    <r>
      <t xml:space="preserve">Пластина (ламель) </t>
    </r>
    <r>
      <rPr>
        <b/>
        <sz val="12"/>
        <rFont val="Times New Roman"/>
        <family val="1"/>
        <charset val="204"/>
      </rPr>
      <t>ВИЛЕ.745482.001</t>
    </r>
    <r>
      <rPr>
        <sz val="12"/>
        <rFont val="Times New Roman"/>
        <family val="1"/>
        <charset val="204"/>
      </rPr>
      <t xml:space="preserve"> для РНДЗ-110</t>
    </r>
  </si>
  <si>
    <r>
      <t xml:space="preserve">Привод </t>
    </r>
    <r>
      <rPr>
        <b/>
        <sz val="12"/>
        <rFont val="Times New Roman"/>
        <family val="1"/>
        <charset val="204"/>
      </rPr>
      <t>ПР-10 У3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</si>
  <si>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 I.1-10/400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</t>
    </r>
  </si>
  <si>
    <r>
      <t>Разъединитель трехполюсный</t>
    </r>
    <r>
      <rPr>
        <b/>
        <sz val="12"/>
        <rFont val="Times New Roman"/>
        <family val="1"/>
        <charset val="204"/>
      </rPr>
      <t xml:space="preserve"> РЛНД I.1-10Б/200 УХЛ1</t>
    </r>
    <r>
      <rPr>
        <sz val="12"/>
        <rFont val="Times New Roman"/>
        <family val="1"/>
        <charset val="204"/>
      </rPr>
      <t xml:space="preserve"> с  приводом  </t>
    </r>
    <r>
      <rPr>
        <b/>
        <sz val="12"/>
        <rFont val="Times New Roman"/>
        <family val="1"/>
        <charset val="204"/>
      </rPr>
      <t>ПРНЗ-10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</si>
  <si>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РЛНД-I.1-10Б/400Н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</si>
  <si>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РВ-10/630М УХЛ2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 xml:space="preserve">ПР-3 У3 </t>
    </r>
    <r>
      <rPr>
        <sz val="12"/>
        <rFont val="Times New Roman"/>
        <family val="1"/>
        <charset val="204"/>
      </rPr>
      <t>(расположение привода г.н. (от оператора) - справа)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</si>
  <si>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РЛНД-10Б/630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ПРН-10М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</si>
  <si>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РВ-10/400М УХЛ2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 xml:space="preserve">ПР-3  УХЛ3 </t>
    </r>
    <r>
      <rPr>
        <sz val="12"/>
        <rFont val="Times New Roman"/>
        <family val="1"/>
        <charset val="204"/>
      </rPr>
      <t>(расположение привода г.н. (от оператора) - слева)</t>
    </r>
  </si>
  <si>
    <r>
      <t xml:space="preserve">Кронштейн </t>
    </r>
    <r>
      <rPr>
        <b/>
        <sz val="12"/>
        <rFont val="Times New Roman"/>
        <family val="1"/>
        <charset val="204"/>
      </rPr>
      <t>ВИЛЕ.301564.049</t>
    </r>
  </si>
  <si>
    <r>
      <t xml:space="preserve">Кронштейн </t>
    </r>
    <r>
      <rPr>
        <b/>
        <sz val="12"/>
        <rFont val="Times New Roman"/>
        <family val="1"/>
        <charset val="204"/>
      </rPr>
      <t>М-3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</si>
  <si>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 1-10 II/400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</t>
    </r>
    <r>
      <rPr>
        <sz val="12"/>
        <rFont val="Times New Roman"/>
        <family val="1"/>
        <charset val="204"/>
      </rPr>
      <t xml:space="preserve"> в комплекте с рамой, привод-блокировки устройства для установки замка в откл. и вкл. положение.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</si>
  <si>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РВЗ-2-10/400М УХЛ2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 3 У3</t>
    </r>
  </si>
  <si>
    <r>
      <t>Разъединитель трехполюсный</t>
    </r>
    <r>
      <rPr>
        <b/>
        <sz val="12"/>
        <rFont val="Times New Roman"/>
        <family val="1"/>
        <charset val="204"/>
      </rPr>
      <t xml:space="preserve"> РЛНД-I.1-10Б/200 УХЛ1</t>
    </r>
    <r>
      <rPr>
        <sz val="12"/>
        <rFont val="Times New Roman"/>
        <family val="1"/>
        <charset val="204"/>
      </rPr>
      <t xml:space="preserve"> с  приводом  </t>
    </r>
    <r>
      <rPr>
        <b/>
        <sz val="12"/>
        <rFont val="Times New Roman"/>
        <family val="1"/>
        <charset val="204"/>
      </rPr>
      <t>ПРНЗ-10УХЛ1</t>
    </r>
  </si>
  <si>
    <r>
      <t xml:space="preserve">Разъединитель </t>
    </r>
    <r>
      <rPr>
        <b/>
        <sz val="12"/>
        <rFont val="Times New Roman"/>
        <family val="1"/>
        <charset val="204"/>
      </rPr>
      <t>РЛК. 1а-10.IV/400УХЛ1</t>
    </r>
    <r>
      <rPr>
        <sz val="12"/>
        <rFont val="Times New Roman"/>
        <family val="1"/>
        <charset val="204"/>
      </rPr>
      <t xml:space="preserve">с приводом </t>
    </r>
    <r>
      <rPr>
        <b/>
        <sz val="12"/>
        <rFont val="Times New Roman"/>
        <family val="1"/>
        <charset val="204"/>
      </rPr>
      <t>ПР-01-7 УХЛ1</t>
    </r>
    <r>
      <rPr>
        <sz val="12"/>
        <rFont val="Times New Roman"/>
        <family val="1"/>
        <charset val="204"/>
      </rPr>
      <t xml:space="preserve"> Комплект монтажных частей по заказу (кронштейны для установки на железобетонной опоре разъединителя и привода, сборные соединительные тяги от разъединителя к приводу) для высоты установки разъединителя 6500 мм, обеспечить резьбу с двух сторон тяги, применение всех металлоконструкций с покрытием из горячего оцинкования, комплект (гайки, ключ, регулировочные шайбы).</t>
    </r>
  </si>
  <si>
    <r>
      <t>Разъединитель трехполюсный</t>
    </r>
    <r>
      <rPr>
        <b/>
        <sz val="12"/>
        <rFont val="Times New Roman"/>
        <family val="1"/>
        <charset val="204"/>
      </rPr>
      <t xml:space="preserve">  РЛНД-I.1-10/400Н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</si>
  <si>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>Разъединитель трехполюсный</t>
    </r>
    <r>
      <rPr>
        <b/>
        <sz val="12"/>
        <rFont val="Times New Roman"/>
        <family val="1"/>
        <charset val="204"/>
      </rPr>
      <t xml:space="preserve">  РВ-10/630М УХЛ2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ПР-3 У3 (привод г.н. от оператора справа)</t>
    </r>
  </si>
  <si>
    <r>
      <t xml:space="preserve">Привод </t>
    </r>
    <r>
      <rPr>
        <b/>
        <sz val="12"/>
        <rFont val="Times New Roman"/>
        <family val="1"/>
        <charset val="204"/>
      </rPr>
      <t>ПРНЗ-10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</si>
  <si>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РЛНД-1-10 II/400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</si>
  <si>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РЛНД-1-10/400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</si>
  <si>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r>
      <t xml:space="preserve">Разъединитель трехполюсный </t>
    </r>
    <r>
      <rPr>
        <b/>
        <sz val="12"/>
        <rFont val="Times New Roman"/>
        <family val="1"/>
        <charset val="204"/>
      </rPr>
      <t>РЛНД-I.1-10/400Н УХЛ1</t>
    </r>
    <r>
      <rPr>
        <sz val="12"/>
        <rFont val="Times New Roman"/>
        <family val="1"/>
        <charset val="204"/>
      </rPr>
      <t xml:space="preserve"> с приводом </t>
    </r>
    <r>
      <rPr>
        <b/>
        <sz val="12"/>
        <rFont val="Times New Roman"/>
        <family val="1"/>
        <charset val="204"/>
      </rPr>
      <t>ПРНЗ-10 УХЛ1</t>
    </r>
  </si>
  <si>
    <t>Разъединители и запчасти к ним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</si>
</sst>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1" fontId="0" fillId="0" borderId="33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8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1" fontId="0" fillId="0" borderId="47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8" xfId="0" applyNumberFormat="1" applyFont="1" applyFill="1" applyBorder="1" applyAlignment="1">
      <alignment horizontal="left" vertical="top" wrapText="1"/>
    </xf>
    <xf numFmtId="4" fontId="2" fillId="6" borderId="4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5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/>
    </xf>
    <xf numFmtId="4" fontId="7" fillId="6" borderId="34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2" fillId="6" borderId="34" xfId="0" applyNumberFormat="1" applyFont="1" applyFill="1" applyBorder="1" applyAlignment="1">
      <alignment horizontal="left" vertical="top" wrapText="1"/>
    </xf>
    <xf numFmtId="3" fontId="2" fillId="6" borderId="34" xfId="0" applyNumberFormat="1" applyFont="1" applyFill="1" applyBorder="1" applyAlignment="1">
      <alignment horizontal="center" vertical="top" wrapText="1"/>
    </xf>
    <xf numFmtId="4" fontId="2" fillId="6" borderId="34" xfId="0" applyNumberFormat="1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/>
    </xf>
    <xf numFmtId="4" fontId="8" fillId="6" borderId="34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0" fontId="12" fillId="0" borderId="34" xfId="0" applyFont="1" applyBorder="1" applyAlignment="1">
      <alignment vertical="center" wrapText="1"/>
    </xf>
    <xf numFmtId="0" fontId="12" fillId="0" borderId="40" xfId="0" applyNumberFormat="1" applyFont="1" applyBorder="1" applyAlignment="1">
      <alignment horizontal="center" vertical="center" wrapText="1"/>
    </xf>
    <xf numFmtId="0" fontId="12" fillId="2" borderId="59" xfId="0" applyFont="1" applyFill="1" applyBorder="1" applyAlignment="1">
      <alignment vertical="center" wrapText="1"/>
    </xf>
    <xf numFmtId="0" fontId="12" fillId="2" borderId="60" xfId="0" applyFont="1" applyFill="1" applyBorder="1" applyAlignment="1">
      <alignment vertical="center" wrapText="1"/>
    </xf>
    <xf numFmtId="0" fontId="12" fillId="2" borderId="61" xfId="0" applyFont="1" applyFill="1" applyBorder="1" applyAlignment="1">
      <alignment vertical="center" wrapText="1"/>
    </xf>
    <xf numFmtId="1" fontId="13" fillId="0" borderId="57" xfId="0" applyNumberFormat="1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right" vertical="center"/>
    </xf>
    <xf numFmtId="0" fontId="13" fillId="0" borderId="34" xfId="0" applyFont="1" applyBorder="1" applyAlignment="1">
      <alignment horizontal="center" vertical="center" wrapText="1"/>
    </xf>
    <xf numFmtId="4" fontId="12" fillId="0" borderId="58" xfId="0" applyNumberFormat="1" applyFont="1" applyBorder="1" applyAlignment="1">
      <alignment horizontal="right" vertical="center"/>
    </xf>
    <xf numFmtId="0" fontId="12" fillId="0" borderId="58" xfId="0" applyFont="1" applyBorder="1" applyAlignment="1">
      <alignment horizontal="right" vertical="center"/>
    </xf>
    <xf numFmtId="1" fontId="13" fillId="0" borderId="34" xfId="0" applyNumberFormat="1" applyFont="1" applyBorder="1" applyAlignment="1">
      <alignment horizontal="center" vertical="center"/>
    </xf>
    <xf numFmtId="0" fontId="12" fillId="0" borderId="3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6" xfId="0" applyNumberFormat="1" applyFont="1" applyFill="1" applyBorder="1" applyAlignment="1" applyProtection="1">
      <alignment horizontal="right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50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4" fillId="7" borderId="53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0" borderId="57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11" fillId="6" borderId="57" xfId="0" applyFont="1" applyFill="1" applyBorder="1" applyAlignment="1">
      <alignment horizontal="left"/>
    </xf>
    <xf numFmtId="0" fontId="11" fillId="6" borderId="51" xfId="0" applyFont="1" applyFill="1" applyBorder="1" applyAlignment="1">
      <alignment horizontal="left"/>
    </xf>
    <xf numFmtId="0" fontId="11" fillId="6" borderId="58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52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zoomScale="70" zoomScaleNormal="70" workbookViewId="0">
      <selection activeCell="R99" sqref="R99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3" t="s">
        <v>2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4" t="s">
        <v>12</v>
      </c>
      <c r="C3" s="75"/>
      <c r="D3" s="75"/>
      <c r="E3" s="76"/>
      <c r="F3" s="26">
        <v>6964607.0800000001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3" t="s">
        <v>89</v>
      </c>
      <c r="C4" s="83"/>
      <c r="D4" s="83"/>
      <c r="E4" s="83"/>
      <c r="F4" s="83"/>
      <c r="G4" s="8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4" t="s">
        <v>13</v>
      </c>
      <c r="C7" s="76"/>
      <c r="D7" s="85"/>
      <c r="E7" s="85"/>
      <c r="F7" s="86"/>
      <c r="G7" s="87"/>
      <c r="H7" s="5"/>
      <c r="I7" s="74" t="s">
        <v>4</v>
      </c>
      <c r="J7" s="75"/>
      <c r="K7" s="75"/>
      <c r="L7" s="75"/>
      <c r="M7" s="75"/>
      <c r="N7" s="75"/>
      <c r="O7" s="75"/>
      <c r="P7" s="11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7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114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6"/>
      <c r="B10" s="33">
        <v>1</v>
      </c>
      <c r="C10" s="61" t="s">
        <v>32</v>
      </c>
      <c r="D10" s="62" t="s">
        <v>33</v>
      </c>
      <c r="E10" s="67">
        <v>16779.66</v>
      </c>
      <c r="F10" s="66">
        <v>2</v>
      </c>
      <c r="G10" s="36">
        <f>E10*F10</f>
        <v>33559.32</v>
      </c>
      <c r="H10" s="1"/>
      <c r="I10" s="37">
        <f>B10</f>
        <v>1</v>
      </c>
      <c r="J10" s="38" t="str">
        <f>C10</f>
        <v>Вал привода РА-7</v>
      </c>
      <c r="K10" s="45"/>
      <c r="L10" s="40" t="str">
        <f>D10</f>
        <v>шт.</v>
      </c>
      <c r="M10" s="41">
        <f>E10</f>
        <v>16779.66</v>
      </c>
      <c r="N10" s="34"/>
      <c r="O10" s="40">
        <f>F10</f>
        <v>2</v>
      </c>
      <c r="P10" s="4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6"/>
      <c r="B11" s="11">
        <v>2</v>
      </c>
      <c r="C11" s="61" t="s">
        <v>34</v>
      </c>
      <c r="D11" s="62" t="s">
        <v>33</v>
      </c>
      <c r="E11" s="67">
        <v>983.76</v>
      </c>
      <c r="F11" s="66">
        <v>16</v>
      </c>
      <c r="G11" s="22">
        <f t="shared" ref="G11:G21" si="0">E11*F11</f>
        <v>15740.16</v>
      </c>
      <c r="H11" s="1"/>
      <c r="I11" s="16">
        <f t="shared" ref="I11:I21" si="1">B11</f>
        <v>2</v>
      </c>
      <c r="J11" s="17" t="str">
        <f t="shared" ref="J11:J86" si="2">C11</f>
        <v>Ламель ВИЛЕ.745482.004 к РЛНД-110</v>
      </c>
      <c r="K11" s="13"/>
      <c r="L11" s="19" t="str">
        <f t="shared" ref="L11:L86" si="3">D11</f>
        <v>шт.</v>
      </c>
      <c r="M11" s="24">
        <f t="shared" ref="M11:M86" si="4">E11</f>
        <v>983.76</v>
      </c>
      <c r="N11" s="12"/>
      <c r="O11" s="19">
        <f t="shared" ref="O11:O86" si="5">F11</f>
        <v>16</v>
      </c>
      <c r="P11" s="20">
        <f t="shared" ref="P11:P86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6"/>
      <c r="B12" s="11">
        <v>3</v>
      </c>
      <c r="C12" s="61" t="s">
        <v>35</v>
      </c>
      <c r="D12" s="62" t="s">
        <v>33</v>
      </c>
      <c r="E12" s="67">
        <v>167.8</v>
      </c>
      <c r="F12" s="66">
        <v>2</v>
      </c>
      <c r="G12" s="22">
        <f t="shared" si="0"/>
        <v>335.6</v>
      </c>
      <c r="H12" s="1"/>
      <c r="I12" s="16">
        <f t="shared" si="1"/>
        <v>3</v>
      </c>
      <c r="J12" s="17" t="str">
        <f t="shared" si="2"/>
        <v>Пружина ВИЛЕ.753513.007</v>
      </c>
      <c r="K12" s="13"/>
      <c r="L12" s="19" t="str">
        <f t="shared" si="3"/>
        <v>шт.</v>
      </c>
      <c r="M12" s="24">
        <f t="shared" si="4"/>
        <v>167.8</v>
      </c>
      <c r="N12" s="12"/>
      <c r="O12" s="19">
        <f t="shared" si="5"/>
        <v>2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27" customHeight="1" x14ac:dyDescent="0.25">
      <c r="A13" s="6"/>
      <c r="B13" s="11">
        <v>4</v>
      </c>
      <c r="C13" s="63" t="s">
        <v>44</v>
      </c>
      <c r="D13" s="62" t="s">
        <v>33</v>
      </c>
      <c r="E13" s="67">
        <v>461202.47</v>
      </c>
      <c r="F13" s="66">
        <v>2</v>
      </c>
      <c r="G13" s="22">
        <f t="shared" si="0"/>
        <v>922404.94</v>
      </c>
      <c r="H13" s="1"/>
      <c r="I13" s="16">
        <f t="shared" si="1"/>
        <v>4</v>
      </c>
      <c r="J13" s="17" t="str">
        <f t="shared" si="2"/>
        <v>Разъединитель  трехполюсный РГНП-2-110/1000 УХЛ1 с приводом  ПРГ-6 УХЛ1 (Технические характеристики согласно Опросному листу - Приложение №1.2.1)
- Разъединитель поставить в сборе на общей раме, с установленными внутри-полюсными и межполюсными тягами;
- Привода укомплектовать специальными удлинителями (инвентарная рукоятка) для ручного оперирования.
- Опорные металлоконструкции (стойки) в соответствии с Опросным листом - Приложение №1.2.1;
- комплект сборных и соединительных элементов для обеспечения полного объёма монтажных работ.</v>
      </c>
      <c r="K13" s="13"/>
      <c r="L13" s="19" t="str">
        <f t="shared" si="3"/>
        <v>шт.</v>
      </c>
      <c r="M13" s="24">
        <f t="shared" si="4"/>
        <v>461202.47</v>
      </c>
      <c r="N13" s="12"/>
      <c r="O13" s="19">
        <f t="shared" si="5"/>
        <v>2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1" x14ac:dyDescent="0.25">
      <c r="A14" s="6"/>
      <c r="B14" s="11">
        <v>5</v>
      </c>
      <c r="C14" s="61" t="s">
        <v>36</v>
      </c>
      <c r="D14" s="62" t="s">
        <v>33</v>
      </c>
      <c r="E14" s="67">
        <v>10593.22</v>
      </c>
      <c r="F14" s="66">
        <v>7</v>
      </c>
      <c r="G14" s="22">
        <f t="shared" si="0"/>
        <v>74152.539999999994</v>
      </c>
      <c r="H14" s="1"/>
      <c r="I14" s="16">
        <f t="shared" si="1"/>
        <v>5</v>
      </c>
      <c r="J14" s="17" t="str">
        <f t="shared" si="2"/>
        <v>Разъединитель трехполюсный РЛНД 1-10 II/400 УХЛ1 с приводом ПРНЗ-10</v>
      </c>
      <c r="K14" s="13"/>
      <c r="L14" s="19" t="str">
        <f t="shared" si="3"/>
        <v>шт.</v>
      </c>
      <c r="M14" s="24">
        <f t="shared" si="4"/>
        <v>10593.22</v>
      </c>
      <c r="N14" s="12"/>
      <c r="O14" s="19">
        <f t="shared" si="5"/>
        <v>7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1" x14ac:dyDescent="0.25">
      <c r="A15" s="6"/>
      <c r="B15" s="11">
        <v>6</v>
      </c>
      <c r="C15" s="61" t="s">
        <v>37</v>
      </c>
      <c r="D15" s="62" t="s">
        <v>33</v>
      </c>
      <c r="E15" s="67">
        <v>15382.04</v>
      </c>
      <c r="F15" s="66">
        <v>2</v>
      </c>
      <c r="G15" s="22">
        <f t="shared" si="0"/>
        <v>30764.080000000002</v>
      </c>
      <c r="H15" s="1"/>
      <c r="I15" s="16">
        <f t="shared" si="1"/>
        <v>6</v>
      </c>
      <c r="J15" s="17" t="str">
        <f t="shared" si="2"/>
        <v>Разъединитель трехполюсный РЛНД-2-10Б/630 УХЛ1 с приводом ПРНЗ-2-10УХЛ1</v>
      </c>
      <c r="K15" s="13"/>
      <c r="L15" s="19" t="str">
        <f t="shared" si="3"/>
        <v>шт.</v>
      </c>
      <c r="M15" s="24">
        <f t="shared" si="4"/>
        <v>15382.04</v>
      </c>
      <c r="N15" s="12"/>
      <c r="O15" s="19">
        <f t="shared" si="5"/>
        <v>2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51" x14ac:dyDescent="0.25">
      <c r="A16" s="6"/>
      <c r="B16" s="11">
        <v>7</v>
      </c>
      <c r="C16" s="61" t="s">
        <v>38</v>
      </c>
      <c r="D16" s="62" t="s">
        <v>33</v>
      </c>
      <c r="E16" s="67">
        <v>15866.1</v>
      </c>
      <c r="F16" s="66">
        <v>42</v>
      </c>
      <c r="G16" s="22">
        <f t="shared" si="0"/>
        <v>666376.20000000007</v>
      </c>
      <c r="H16" s="1"/>
      <c r="I16" s="16">
        <f t="shared" si="1"/>
        <v>7</v>
      </c>
      <c r="J16" s="17" t="str">
        <f t="shared" si="2"/>
        <v>Разъединитель трехполюсный РЛНД-I.1-10/400Н УХЛ1 с приводом ПРНЗ-10 УХЛ1</v>
      </c>
      <c r="K16" s="13"/>
      <c r="L16" s="19" t="str">
        <f t="shared" si="3"/>
        <v>шт.</v>
      </c>
      <c r="M16" s="24">
        <f t="shared" si="4"/>
        <v>15866.1</v>
      </c>
      <c r="N16" s="12"/>
      <c r="O16" s="19">
        <f t="shared" si="5"/>
        <v>42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89.25" x14ac:dyDescent="0.25">
      <c r="A17" s="6"/>
      <c r="B17" s="11">
        <v>8</v>
      </c>
      <c r="C17" s="61" t="s">
        <v>39</v>
      </c>
      <c r="D17" s="62" t="s">
        <v>33</v>
      </c>
      <c r="E17" s="67">
        <v>341096.95</v>
      </c>
      <c r="F17" s="66">
        <v>2</v>
      </c>
      <c r="G17" s="22">
        <f t="shared" si="0"/>
        <v>682193.9</v>
      </c>
      <c r="H17" s="1"/>
      <c r="I17" s="16">
        <f t="shared" si="1"/>
        <v>8</v>
      </c>
      <c r="J17" s="17" t="str">
        <f t="shared" si="2"/>
        <v>Разъединитель трехполюсный РГП-2-35/1000 УХЛ1 с приводом ПРГ-5 УХЛ1 (Технические характеристики согласно Опросному листу - Приложение №1.2.3)</v>
      </c>
      <c r="K17" s="13"/>
      <c r="L17" s="19" t="str">
        <f t="shared" si="3"/>
        <v>шт.</v>
      </c>
      <c r="M17" s="24">
        <f t="shared" si="4"/>
        <v>341096.95</v>
      </c>
      <c r="N17" s="12"/>
      <c r="O17" s="19">
        <f t="shared" si="5"/>
        <v>2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7.75" x14ac:dyDescent="0.25">
      <c r="A18" s="6"/>
      <c r="B18" s="11">
        <v>9</v>
      </c>
      <c r="C18" s="64" t="s">
        <v>40</v>
      </c>
      <c r="D18" s="62" t="s">
        <v>33</v>
      </c>
      <c r="E18" s="67">
        <v>210398.31</v>
      </c>
      <c r="F18" s="66">
        <v>1</v>
      </c>
      <c r="G18" s="22">
        <f t="shared" si="0"/>
        <v>210398.31</v>
      </c>
      <c r="H18" s="1"/>
      <c r="I18" s="16">
        <f t="shared" si="1"/>
        <v>9</v>
      </c>
      <c r="J18" s="17" t="str">
        <f t="shared" si="2"/>
        <v>Разъединитель трехполюсный РДЗ.2-35/1000Н УХЛ1 с приводом ПРГ-00-2Б УХЛ1  - полюса разъединителя поставить в собранном виде на общей раме, с пра-вым расположением ведущего полюса. Привод разъединителя установить со сторо-ны ножей и укомплектовать механическими блок-замками (замок Гинодмана), но-мера замков согласовать дополнительно. (Технические характеристики согласно Опросному листу - Приложение №1.2.4)</v>
      </c>
      <c r="K18" s="13"/>
      <c r="L18" s="19" t="str">
        <f t="shared" si="3"/>
        <v>шт.</v>
      </c>
      <c r="M18" s="24">
        <f t="shared" si="4"/>
        <v>210398.31</v>
      </c>
      <c r="N18" s="12"/>
      <c r="O18" s="19">
        <f t="shared" si="5"/>
        <v>1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1.5" x14ac:dyDescent="0.25">
      <c r="A19" s="6"/>
      <c r="B19" s="11">
        <v>10</v>
      </c>
      <c r="C19" s="65" t="s">
        <v>41</v>
      </c>
      <c r="D19" s="62" t="s">
        <v>33</v>
      </c>
      <c r="E19" s="67">
        <v>474379.68</v>
      </c>
      <c r="F19" s="66">
        <v>2</v>
      </c>
      <c r="G19" s="22">
        <f t="shared" si="0"/>
        <v>948759.36</v>
      </c>
      <c r="H19" s="1"/>
      <c r="I19" s="16">
        <f t="shared" si="1"/>
        <v>10</v>
      </c>
      <c r="J19" s="17" t="str">
        <f t="shared" si="2"/>
        <v>Разъединитель трехполюсный РГНП.1а-110/1000 УХЛ1 с приводом ПРГ-6 УХЛ1 (Технические характеристики согласно Опросному листу - Приложение №1.2.2)
- Разъединитель поставить в сборе на общей раме, с установленными внутри-полюсными и межполюсными тягами;
- Привода укомплектовать специальными удлинителями (инвентарная руко-ятка) для ручного оперирования.
- Опорные металлоконструкции (стойки) в соответствии с Опросным листом - Приложение №1.2.2;
- комплект сборных и соединительных элементов для обеспечения полного объёма монтажных работ.</v>
      </c>
      <c r="K19" s="28"/>
      <c r="L19" s="19" t="str">
        <f t="shared" si="3"/>
        <v>шт.</v>
      </c>
      <c r="M19" s="24">
        <f t="shared" si="4"/>
        <v>474379.68</v>
      </c>
      <c r="N19" s="27"/>
      <c r="O19" s="19">
        <f t="shared" si="5"/>
        <v>2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8.25" x14ac:dyDescent="0.25">
      <c r="A20" s="6"/>
      <c r="B20" s="11">
        <v>11</v>
      </c>
      <c r="C20" s="61" t="s">
        <v>42</v>
      </c>
      <c r="D20" s="62" t="s">
        <v>33</v>
      </c>
      <c r="E20" s="67">
        <v>4621.88</v>
      </c>
      <c r="F20" s="66">
        <v>2</v>
      </c>
      <c r="G20" s="22">
        <f t="shared" si="0"/>
        <v>9243.76</v>
      </c>
      <c r="H20" s="1"/>
      <c r="I20" s="16">
        <f t="shared" si="1"/>
        <v>11</v>
      </c>
      <c r="J20" s="17" t="str">
        <f t="shared" si="2"/>
        <v>Связь гибкая ВИЛЕ.757482.073 к РЛНД-110</v>
      </c>
      <c r="K20" s="28"/>
      <c r="L20" s="19" t="str">
        <f t="shared" si="3"/>
        <v>шт.</v>
      </c>
      <c r="M20" s="24">
        <f t="shared" si="4"/>
        <v>4621.88</v>
      </c>
      <c r="N20" s="27"/>
      <c r="O20" s="19">
        <f t="shared" si="5"/>
        <v>2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8.25" x14ac:dyDescent="0.25">
      <c r="A21" s="6"/>
      <c r="B21" s="11">
        <v>12</v>
      </c>
      <c r="C21" s="61" t="s">
        <v>43</v>
      </c>
      <c r="D21" s="62" t="s">
        <v>33</v>
      </c>
      <c r="E21" s="67">
        <v>1848.54</v>
      </c>
      <c r="F21" s="66">
        <v>2</v>
      </c>
      <c r="G21" s="22">
        <f t="shared" si="0"/>
        <v>3697.08</v>
      </c>
      <c r="H21" s="1"/>
      <c r="I21" s="16">
        <f t="shared" si="1"/>
        <v>12</v>
      </c>
      <c r="J21" s="17" t="str">
        <f t="shared" si="2"/>
        <v>Связь гибкая ВИЛЕ.757482.055 к РЛНД-110</v>
      </c>
      <c r="K21" s="28"/>
      <c r="L21" s="19" t="str">
        <f t="shared" si="3"/>
        <v>шт.</v>
      </c>
      <c r="M21" s="24">
        <f t="shared" si="4"/>
        <v>1848.54</v>
      </c>
      <c r="N21" s="27"/>
      <c r="O21" s="19">
        <f t="shared" si="5"/>
        <v>2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"/>
      <c r="B22" s="117" t="s">
        <v>19</v>
      </c>
      <c r="C22" s="118"/>
      <c r="D22" s="118"/>
      <c r="E22" s="118"/>
      <c r="F22" s="119"/>
      <c r="G22" s="31">
        <f>SUM(G10:G21)</f>
        <v>3597625.2499999995</v>
      </c>
      <c r="H22" s="47"/>
      <c r="I22" s="120" t="s">
        <v>19</v>
      </c>
      <c r="J22" s="121"/>
      <c r="K22" s="121"/>
      <c r="L22" s="121"/>
      <c r="M22" s="121"/>
      <c r="N22" s="121"/>
      <c r="O22" s="122"/>
      <c r="P22" s="32">
        <f>SUM(P10:P21)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/>
      <c r="B23" s="96" t="s">
        <v>21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6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6"/>
      <c r="B24" s="33">
        <v>1</v>
      </c>
      <c r="C24" s="61" t="s">
        <v>45</v>
      </c>
      <c r="D24" s="44" t="s">
        <v>20</v>
      </c>
      <c r="E24" s="69">
        <v>23072.04</v>
      </c>
      <c r="F24" s="68">
        <v>4</v>
      </c>
      <c r="G24" s="36">
        <f t="shared" ref="G24:G86" si="7">E24*F24</f>
        <v>92288.16</v>
      </c>
      <c r="H24" s="1"/>
      <c r="I24" s="37">
        <f>B24</f>
        <v>1</v>
      </c>
      <c r="J24" s="38" t="str">
        <f t="shared" si="2"/>
        <v>Ламель КЛ5.566.569-01 для РНДЗ-110</v>
      </c>
      <c r="K24" s="39"/>
      <c r="L24" s="40" t="str">
        <f>D24</f>
        <v>шт</v>
      </c>
      <c r="M24" s="41">
        <f>E24</f>
        <v>23072.04</v>
      </c>
      <c r="N24" s="35"/>
      <c r="O24" s="40">
        <f>F24</f>
        <v>4</v>
      </c>
      <c r="P24" s="42">
        <f>N24*O24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6"/>
      <c r="B25" s="11">
        <v>2</v>
      </c>
      <c r="C25" s="61" t="s">
        <v>46</v>
      </c>
      <c r="D25" s="30" t="s">
        <v>20</v>
      </c>
      <c r="E25" s="69">
        <v>34884.92</v>
      </c>
      <c r="F25" s="68">
        <v>1</v>
      </c>
      <c r="G25" s="22">
        <f t="shared" si="7"/>
        <v>34884.92</v>
      </c>
      <c r="H25" s="1"/>
      <c r="I25" s="16">
        <f>B25</f>
        <v>2</v>
      </c>
      <c r="J25" s="17" t="str">
        <f t="shared" si="2"/>
        <v>Контактный нож ВИЛЕ.685121.015-01; ВИЛЕ.685121.016-02</v>
      </c>
      <c r="K25" s="28"/>
      <c r="L25" s="19" t="str">
        <f t="shared" ref="L25:L46" si="8">D25</f>
        <v>шт</v>
      </c>
      <c r="M25" s="24">
        <f t="shared" ref="M25:M46" si="9">E25</f>
        <v>34884.92</v>
      </c>
      <c r="N25" s="27"/>
      <c r="O25" s="19">
        <f t="shared" ref="O25:O46" si="10">F25</f>
        <v>1</v>
      </c>
      <c r="P25" s="29">
        <f t="shared" ref="P25:P46" si="11">N25*O25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6"/>
      <c r="B26" s="11">
        <v>3</v>
      </c>
      <c r="C26" s="61" t="s">
        <v>47</v>
      </c>
      <c r="D26" s="30" t="s">
        <v>20</v>
      </c>
      <c r="E26" s="69">
        <v>23072.03</v>
      </c>
      <c r="F26" s="68">
        <v>7</v>
      </c>
      <c r="G26" s="22">
        <f t="shared" si="7"/>
        <v>161504.21</v>
      </c>
      <c r="H26" s="1"/>
      <c r="I26" s="16">
        <f t="shared" ref="I26:I46" si="12">B26</f>
        <v>3</v>
      </c>
      <c r="J26" s="17" t="str">
        <f t="shared" si="2"/>
        <v>Контактный нож ВИЛЕ.685121.028;   ВИЛЕ.685121.029</v>
      </c>
      <c r="K26" s="28"/>
      <c r="L26" s="19" t="str">
        <f t="shared" si="8"/>
        <v>шт</v>
      </c>
      <c r="M26" s="24">
        <f t="shared" si="9"/>
        <v>23072.03</v>
      </c>
      <c r="N26" s="27"/>
      <c r="O26" s="19">
        <f t="shared" si="10"/>
        <v>7</v>
      </c>
      <c r="P26" s="29">
        <f t="shared" si="11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6"/>
      <c r="B27" s="11">
        <v>4</v>
      </c>
      <c r="C27" s="61" t="s">
        <v>48</v>
      </c>
      <c r="D27" s="30" t="s">
        <v>20</v>
      </c>
      <c r="E27" s="70">
        <v>235.55</v>
      </c>
      <c r="F27" s="68">
        <v>78</v>
      </c>
      <c r="G27" s="22">
        <f t="shared" si="7"/>
        <v>18372.900000000001</v>
      </c>
      <c r="H27" s="1"/>
      <c r="I27" s="16">
        <f t="shared" si="12"/>
        <v>4</v>
      </c>
      <c r="J27" s="17" t="str">
        <f t="shared" si="2"/>
        <v>Ламель КЛ.8.572.003 к  РЛНД-35</v>
      </c>
      <c r="K27" s="28"/>
      <c r="L27" s="19" t="str">
        <f t="shared" si="8"/>
        <v>шт</v>
      </c>
      <c r="M27" s="24">
        <f t="shared" si="9"/>
        <v>235.55</v>
      </c>
      <c r="N27" s="27"/>
      <c r="O27" s="19">
        <f t="shared" si="10"/>
        <v>78</v>
      </c>
      <c r="P27" s="29">
        <f t="shared" si="11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6"/>
      <c r="B28" s="11">
        <v>5</v>
      </c>
      <c r="C28" s="61" t="s">
        <v>49</v>
      </c>
      <c r="D28" s="30" t="s">
        <v>20</v>
      </c>
      <c r="E28" s="70">
        <v>420.48</v>
      </c>
      <c r="F28" s="68">
        <v>77</v>
      </c>
      <c r="G28" s="22">
        <f t="shared" si="7"/>
        <v>32376.960000000003</v>
      </c>
      <c r="H28" s="1"/>
      <c r="I28" s="16">
        <f t="shared" si="12"/>
        <v>5</v>
      </c>
      <c r="J28" s="17" t="str">
        <f t="shared" si="2"/>
        <v>Ламель ВИЛЕ.745479.001 к РЛНД-35</v>
      </c>
      <c r="K28" s="28"/>
      <c r="L28" s="19" t="str">
        <f t="shared" si="8"/>
        <v>шт</v>
      </c>
      <c r="M28" s="24">
        <f t="shared" si="9"/>
        <v>420.48</v>
      </c>
      <c r="N28" s="27"/>
      <c r="O28" s="19">
        <f t="shared" si="10"/>
        <v>77</v>
      </c>
      <c r="P28" s="29">
        <f t="shared" si="11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5.5" x14ac:dyDescent="0.25">
      <c r="A29" s="6"/>
      <c r="B29" s="11">
        <v>6</v>
      </c>
      <c r="C29" s="61" t="s">
        <v>34</v>
      </c>
      <c r="D29" s="30" t="s">
        <v>20</v>
      </c>
      <c r="E29" s="70">
        <v>983.76</v>
      </c>
      <c r="F29" s="68">
        <v>17</v>
      </c>
      <c r="G29" s="22">
        <f t="shared" si="7"/>
        <v>16723.919999999998</v>
      </c>
      <c r="H29" s="1"/>
      <c r="I29" s="16">
        <f t="shared" si="12"/>
        <v>6</v>
      </c>
      <c r="J29" s="17" t="str">
        <f t="shared" si="2"/>
        <v>Ламель ВИЛЕ.745482.004 к РЛНД-110</v>
      </c>
      <c r="K29" s="28"/>
      <c r="L29" s="19" t="str">
        <f t="shared" si="8"/>
        <v>шт</v>
      </c>
      <c r="M29" s="24">
        <f t="shared" si="9"/>
        <v>983.76</v>
      </c>
      <c r="N29" s="27"/>
      <c r="O29" s="19">
        <f t="shared" si="10"/>
        <v>17</v>
      </c>
      <c r="P29" s="29">
        <f t="shared" si="11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8.25" x14ac:dyDescent="0.25">
      <c r="A30" s="6"/>
      <c r="B30" s="11">
        <v>7</v>
      </c>
      <c r="C30" s="61" t="s">
        <v>50</v>
      </c>
      <c r="D30" s="30" t="s">
        <v>20</v>
      </c>
      <c r="E30" s="70">
        <v>411.1</v>
      </c>
      <c r="F30" s="68">
        <v>12</v>
      </c>
      <c r="G30" s="22">
        <f t="shared" si="7"/>
        <v>4933.2000000000007</v>
      </c>
      <c r="H30" s="1"/>
      <c r="I30" s="16">
        <f t="shared" si="12"/>
        <v>7</v>
      </c>
      <c r="J30" s="17" t="str">
        <f t="shared" si="2"/>
        <v>Пластина (ламель) ВИЛЕ.745482.001  для РНДЗ-110</v>
      </c>
      <c r="K30" s="28"/>
      <c r="L30" s="19" t="str">
        <f t="shared" si="8"/>
        <v>шт</v>
      </c>
      <c r="M30" s="24">
        <f t="shared" si="9"/>
        <v>411.1</v>
      </c>
      <c r="N30" s="27"/>
      <c r="O30" s="19">
        <f t="shared" si="10"/>
        <v>12</v>
      </c>
      <c r="P30" s="29">
        <f t="shared" si="11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6"/>
      <c r="B31" s="11">
        <v>8</v>
      </c>
      <c r="C31" s="61" t="s">
        <v>51</v>
      </c>
      <c r="D31" s="30" t="s">
        <v>20</v>
      </c>
      <c r="E31" s="70">
        <v>229.24</v>
      </c>
      <c r="F31" s="68">
        <v>6</v>
      </c>
      <c r="G31" s="22">
        <f t="shared" si="7"/>
        <v>1375.44</v>
      </c>
      <c r="H31" s="1"/>
      <c r="I31" s="16">
        <f t="shared" si="12"/>
        <v>8</v>
      </c>
      <c r="J31" s="17" t="str">
        <f t="shared" si="2"/>
        <v>Пружина КЛ8.281.105 для ОД-110М</v>
      </c>
      <c r="K31" s="28"/>
      <c r="L31" s="19" t="str">
        <f t="shared" si="8"/>
        <v>шт</v>
      </c>
      <c r="M31" s="24">
        <f t="shared" si="9"/>
        <v>229.24</v>
      </c>
      <c r="N31" s="27"/>
      <c r="O31" s="19">
        <f t="shared" si="10"/>
        <v>6</v>
      </c>
      <c r="P31" s="29">
        <f t="shared" si="11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11">
        <v>9</v>
      </c>
      <c r="C32" s="61" t="s">
        <v>52</v>
      </c>
      <c r="D32" s="30" t="s">
        <v>20</v>
      </c>
      <c r="E32" s="70">
        <v>132.66</v>
      </c>
      <c r="F32" s="68">
        <v>102</v>
      </c>
      <c r="G32" s="22">
        <f t="shared" si="7"/>
        <v>13531.32</v>
      </c>
      <c r="H32" s="1"/>
      <c r="I32" s="16">
        <f t="shared" si="12"/>
        <v>9</v>
      </c>
      <c r="J32" s="17" t="str">
        <f t="shared" si="2"/>
        <v>Пружина ВИЛЕ.753513.001 к РЛНД-35</v>
      </c>
      <c r="K32" s="28"/>
      <c r="L32" s="19" t="str">
        <f t="shared" si="8"/>
        <v>шт</v>
      </c>
      <c r="M32" s="24">
        <f t="shared" si="9"/>
        <v>132.66</v>
      </c>
      <c r="N32" s="27"/>
      <c r="O32" s="19">
        <f t="shared" si="10"/>
        <v>102</v>
      </c>
      <c r="P32" s="29">
        <f t="shared" si="11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6"/>
      <c r="B33" s="11">
        <v>10</v>
      </c>
      <c r="C33" s="61" t="s">
        <v>53</v>
      </c>
      <c r="D33" s="30" t="s">
        <v>20</v>
      </c>
      <c r="E33" s="69">
        <v>2712.45</v>
      </c>
      <c r="F33" s="68">
        <v>3</v>
      </c>
      <c r="G33" s="22">
        <f t="shared" si="7"/>
        <v>8137.3499999999995</v>
      </c>
      <c r="H33" s="1"/>
      <c r="I33" s="16">
        <f t="shared" si="12"/>
        <v>10</v>
      </c>
      <c r="J33" s="17" t="str">
        <f t="shared" si="2"/>
        <v>Пружина толкателя КЛ8.281.032 для ОД-110М</v>
      </c>
      <c r="K33" s="28"/>
      <c r="L33" s="19" t="str">
        <f t="shared" si="8"/>
        <v>шт</v>
      </c>
      <c r="M33" s="24">
        <f t="shared" si="9"/>
        <v>2712.45</v>
      </c>
      <c r="N33" s="27"/>
      <c r="O33" s="19">
        <f t="shared" si="10"/>
        <v>3</v>
      </c>
      <c r="P33" s="29">
        <f t="shared" si="11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6"/>
      <c r="B34" s="11">
        <v>11</v>
      </c>
      <c r="C34" s="61" t="s">
        <v>54</v>
      </c>
      <c r="D34" s="30" t="s">
        <v>20</v>
      </c>
      <c r="E34" s="69">
        <v>1608.05</v>
      </c>
      <c r="F34" s="68">
        <v>11</v>
      </c>
      <c r="G34" s="22">
        <f t="shared" si="7"/>
        <v>17688.55</v>
      </c>
      <c r="H34" s="1"/>
      <c r="I34" s="16">
        <f t="shared" si="12"/>
        <v>11</v>
      </c>
      <c r="J34" s="17" t="str">
        <f t="shared" si="2"/>
        <v>Разрядник РВО-10Н</v>
      </c>
      <c r="K34" s="28"/>
      <c r="L34" s="19" t="str">
        <f t="shared" si="8"/>
        <v>шт</v>
      </c>
      <c r="M34" s="24">
        <f t="shared" si="9"/>
        <v>1608.05</v>
      </c>
      <c r="N34" s="27"/>
      <c r="O34" s="19">
        <f t="shared" si="10"/>
        <v>11</v>
      </c>
      <c r="P34" s="29">
        <f t="shared" si="11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51" x14ac:dyDescent="0.25">
      <c r="A35" s="6"/>
      <c r="B35" s="11">
        <v>12</v>
      </c>
      <c r="C35" s="61" t="s">
        <v>55</v>
      </c>
      <c r="D35" s="30" t="s">
        <v>20</v>
      </c>
      <c r="E35" s="69">
        <v>10593.22</v>
      </c>
      <c r="F35" s="68">
        <v>6</v>
      </c>
      <c r="G35" s="22">
        <f t="shared" si="7"/>
        <v>63559.319999999992</v>
      </c>
      <c r="H35" s="1"/>
      <c r="I35" s="16">
        <f t="shared" si="12"/>
        <v>12</v>
      </c>
      <c r="J35" s="17" t="str">
        <f t="shared" si="2"/>
        <v>Разъединитель трехполюсный РЛНД 1-10 II/400 УХЛ1 с приводом ПРНЗ-10 УХЛ1</v>
      </c>
      <c r="K35" s="28"/>
      <c r="L35" s="19" t="str">
        <f t="shared" si="8"/>
        <v>шт</v>
      </c>
      <c r="M35" s="24">
        <f t="shared" si="9"/>
        <v>10593.22</v>
      </c>
      <c r="N35" s="27"/>
      <c r="O35" s="19">
        <f t="shared" si="10"/>
        <v>6</v>
      </c>
      <c r="P35" s="29">
        <f t="shared" si="11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51" x14ac:dyDescent="0.25">
      <c r="A36" s="6"/>
      <c r="B36" s="11">
        <v>13</v>
      </c>
      <c r="C36" s="61" t="s">
        <v>56</v>
      </c>
      <c r="D36" s="30" t="s">
        <v>20</v>
      </c>
      <c r="E36" s="69">
        <v>15382.03</v>
      </c>
      <c r="F36" s="68">
        <v>18</v>
      </c>
      <c r="G36" s="22">
        <f t="shared" si="7"/>
        <v>276876.54000000004</v>
      </c>
      <c r="H36" s="1"/>
      <c r="I36" s="16">
        <f t="shared" si="12"/>
        <v>13</v>
      </c>
      <c r="J36" s="17" t="str">
        <f t="shared" si="2"/>
        <v>Разъединитель трехполюсный РЛНД-2-10Б/630 УХЛ1 с  приводом  ПРНЗ-2-10 УХЛ1</v>
      </c>
      <c r="K36" s="28"/>
      <c r="L36" s="19" t="str">
        <f t="shared" si="8"/>
        <v>шт</v>
      </c>
      <c r="M36" s="24">
        <f t="shared" si="9"/>
        <v>15382.03</v>
      </c>
      <c r="N36" s="27"/>
      <c r="O36" s="19">
        <f t="shared" si="10"/>
        <v>18</v>
      </c>
      <c r="P36" s="29">
        <f t="shared" si="11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51" x14ac:dyDescent="0.25">
      <c r="A37" s="6"/>
      <c r="B37" s="11">
        <v>14</v>
      </c>
      <c r="C37" s="61" t="s">
        <v>57</v>
      </c>
      <c r="D37" s="30" t="s">
        <v>20</v>
      </c>
      <c r="E37" s="69">
        <v>14355.93</v>
      </c>
      <c r="F37" s="68">
        <v>6</v>
      </c>
      <c r="G37" s="22">
        <f t="shared" si="7"/>
        <v>86135.58</v>
      </c>
      <c r="H37" s="1"/>
      <c r="I37" s="16">
        <f t="shared" si="12"/>
        <v>14</v>
      </c>
      <c r="J37" s="17" t="str">
        <f t="shared" si="2"/>
        <v>Разъединитель трехполюсный РЛНД I.1-10Б/200 УХЛ1 с  приводом  ПРНЗ-10 УХЛ1</v>
      </c>
      <c r="K37" s="28"/>
      <c r="L37" s="19" t="str">
        <f t="shared" si="8"/>
        <v>шт</v>
      </c>
      <c r="M37" s="24">
        <f t="shared" si="9"/>
        <v>14355.93</v>
      </c>
      <c r="N37" s="27"/>
      <c r="O37" s="19">
        <f t="shared" si="10"/>
        <v>6</v>
      </c>
      <c r="P37" s="29">
        <f t="shared" si="11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51" x14ac:dyDescent="0.25">
      <c r="A38" s="6"/>
      <c r="B38" s="11">
        <v>15</v>
      </c>
      <c r="C38" s="61" t="s">
        <v>58</v>
      </c>
      <c r="D38" s="30" t="s">
        <v>20</v>
      </c>
      <c r="E38" s="69">
        <v>15866.1</v>
      </c>
      <c r="F38" s="68">
        <v>42</v>
      </c>
      <c r="G38" s="22">
        <f t="shared" si="7"/>
        <v>666376.20000000007</v>
      </c>
      <c r="H38" s="1"/>
      <c r="I38" s="16">
        <f t="shared" si="12"/>
        <v>15</v>
      </c>
      <c r="J38" s="17" t="str">
        <f t="shared" si="2"/>
        <v>Разъединитель трехполюсный РЛНД I.1-10/400Н УХЛ1 с приводом ПРНЗ-10 УХЛ1</v>
      </c>
      <c r="K38" s="28"/>
      <c r="L38" s="19" t="str">
        <f t="shared" si="8"/>
        <v>шт</v>
      </c>
      <c r="M38" s="24">
        <f t="shared" si="9"/>
        <v>15866.1</v>
      </c>
      <c r="N38" s="27"/>
      <c r="O38" s="19">
        <f t="shared" si="10"/>
        <v>42</v>
      </c>
      <c r="P38" s="29">
        <f t="shared" si="11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8.25" x14ac:dyDescent="0.25">
      <c r="A39" s="6"/>
      <c r="B39" s="11">
        <v>16</v>
      </c>
      <c r="C39" s="61" t="s">
        <v>59</v>
      </c>
      <c r="D39" s="30" t="s">
        <v>20</v>
      </c>
      <c r="E39" s="69">
        <v>17040.68</v>
      </c>
      <c r="F39" s="68">
        <v>1</v>
      </c>
      <c r="G39" s="22">
        <f t="shared" si="7"/>
        <v>17040.68</v>
      </c>
      <c r="H39" s="1"/>
      <c r="I39" s="16">
        <f t="shared" si="12"/>
        <v>16</v>
      </c>
      <c r="J39" s="17" t="str">
        <f t="shared" si="2"/>
        <v>Разъединитель трехполюсный РВ-10/630М УХЛ2 с приводом ПР-3 У3</v>
      </c>
      <c r="K39" s="28"/>
      <c r="L39" s="19" t="str">
        <f t="shared" si="8"/>
        <v>шт</v>
      </c>
      <c r="M39" s="24">
        <f t="shared" si="9"/>
        <v>17040.68</v>
      </c>
      <c r="N39" s="27"/>
      <c r="O39" s="19">
        <f t="shared" si="10"/>
        <v>1</v>
      </c>
      <c r="P39" s="29">
        <f t="shared" si="11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51" x14ac:dyDescent="0.25">
      <c r="A40" s="6"/>
      <c r="B40" s="11">
        <v>17</v>
      </c>
      <c r="C40" s="61" t="s">
        <v>60</v>
      </c>
      <c r="D40" s="30" t="s">
        <v>20</v>
      </c>
      <c r="E40" s="69">
        <v>14467.8</v>
      </c>
      <c r="F40" s="68">
        <v>44</v>
      </c>
      <c r="G40" s="22">
        <f t="shared" si="7"/>
        <v>636583.19999999995</v>
      </c>
      <c r="H40" s="1"/>
      <c r="I40" s="16">
        <f t="shared" si="12"/>
        <v>17</v>
      </c>
      <c r="J40" s="17" t="str">
        <f t="shared" si="2"/>
        <v>Разъединитель трехполюсный РЛНД-1-10Б/630 УХЛ1 с приводом ПРНЗ-10 УХЛ1</v>
      </c>
      <c r="K40" s="28"/>
      <c r="L40" s="19" t="str">
        <f t="shared" si="8"/>
        <v>шт</v>
      </c>
      <c r="M40" s="24">
        <f t="shared" si="9"/>
        <v>14467.8</v>
      </c>
      <c r="N40" s="27"/>
      <c r="O40" s="19">
        <f t="shared" si="10"/>
        <v>44</v>
      </c>
      <c r="P40" s="29">
        <f t="shared" si="11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5.5" x14ac:dyDescent="0.25">
      <c r="A41" s="6"/>
      <c r="B41" s="11">
        <v>18</v>
      </c>
      <c r="C41" s="61" t="s">
        <v>61</v>
      </c>
      <c r="D41" s="30" t="s">
        <v>20</v>
      </c>
      <c r="E41" s="69">
        <v>1943.58</v>
      </c>
      <c r="F41" s="68">
        <v>6</v>
      </c>
      <c r="G41" s="22">
        <f t="shared" si="7"/>
        <v>11661.48</v>
      </c>
      <c r="H41" s="1"/>
      <c r="I41" s="16">
        <f t="shared" si="12"/>
        <v>18</v>
      </c>
      <c r="J41" s="17" t="str">
        <f t="shared" si="2"/>
        <v>Связь гибкая ВИЛЕ.757482.002</v>
      </c>
      <c r="K41" s="28"/>
      <c r="L41" s="19" t="str">
        <f t="shared" si="8"/>
        <v>шт</v>
      </c>
      <c r="M41" s="24">
        <f t="shared" si="9"/>
        <v>1943.58</v>
      </c>
      <c r="N41" s="27"/>
      <c r="O41" s="19">
        <f t="shared" si="10"/>
        <v>6</v>
      </c>
      <c r="P41" s="29">
        <f t="shared" si="11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8.25" x14ac:dyDescent="0.25">
      <c r="A42" s="6"/>
      <c r="B42" s="11">
        <v>19</v>
      </c>
      <c r="C42" s="61" t="s">
        <v>42</v>
      </c>
      <c r="D42" s="30" t="s">
        <v>20</v>
      </c>
      <c r="E42" s="69">
        <v>4621.88</v>
      </c>
      <c r="F42" s="68">
        <v>4</v>
      </c>
      <c r="G42" s="22">
        <f t="shared" si="7"/>
        <v>18487.52</v>
      </c>
      <c r="H42" s="1"/>
      <c r="I42" s="16">
        <f t="shared" si="12"/>
        <v>19</v>
      </c>
      <c r="J42" s="17" t="str">
        <f t="shared" si="2"/>
        <v>Связь гибкая ВИЛЕ.757482.073 к РЛНД-110</v>
      </c>
      <c r="K42" s="28"/>
      <c r="L42" s="19" t="str">
        <f t="shared" si="8"/>
        <v>шт</v>
      </c>
      <c r="M42" s="24">
        <f t="shared" si="9"/>
        <v>4621.88</v>
      </c>
      <c r="N42" s="27"/>
      <c r="O42" s="19">
        <f t="shared" si="10"/>
        <v>4</v>
      </c>
      <c r="P42" s="29">
        <f t="shared" si="11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8.25" x14ac:dyDescent="0.25">
      <c r="A43" s="6"/>
      <c r="B43" s="11">
        <v>20</v>
      </c>
      <c r="C43" s="61" t="s">
        <v>62</v>
      </c>
      <c r="D43" s="30" t="s">
        <v>20</v>
      </c>
      <c r="E43" s="69">
        <v>1848.54</v>
      </c>
      <c r="F43" s="68">
        <v>12</v>
      </c>
      <c r="G43" s="22">
        <f t="shared" si="7"/>
        <v>22182.48</v>
      </c>
      <c r="H43" s="1"/>
      <c r="I43" s="16">
        <f t="shared" si="12"/>
        <v>20</v>
      </c>
      <c r="J43" s="17" t="str">
        <f t="shared" si="2"/>
        <v>Связь гибкая ВИЛЕ.757482.055 к РЛНД-110</v>
      </c>
      <c r="K43" s="28"/>
      <c r="L43" s="19" t="str">
        <f t="shared" si="8"/>
        <v>шт</v>
      </c>
      <c r="M43" s="24">
        <f t="shared" si="9"/>
        <v>1848.54</v>
      </c>
      <c r="N43" s="27"/>
      <c r="O43" s="19">
        <f t="shared" si="10"/>
        <v>12</v>
      </c>
      <c r="P43" s="29">
        <f t="shared" si="11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 x14ac:dyDescent="0.25">
      <c r="A44" s="6"/>
      <c r="B44" s="11">
        <v>21</v>
      </c>
      <c r="C44" s="61" t="s">
        <v>63</v>
      </c>
      <c r="D44" s="30" t="s">
        <v>20</v>
      </c>
      <c r="E44" s="69">
        <v>1469.9</v>
      </c>
      <c r="F44" s="68">
        <v>6</v>
      </c>
      <c r="G44" s="22">
        <f t="shared" si="7"/>
        <v>8819.4000000000015</v>
      </c>
      <c r="H44" s="1"/>
      <c r="I44" s="16">
        <f t="shared" si="12"/>
        <v>21</v>
      </c>
      <c r="J44" s="17" t="str">
        <f t="shared" si="2"/>
        <v>Связь гибкая контактных ножей КЛ8.505.041</v>
      </c>
      <c r="K44" s="28"/>
      <c r="L44" s="19" t="str">
        <f t="shared" si="8"/>
        <v>шт</v>
      </c>
      <c r="M44" s="24">
        <f t="shared" si="9"/>
        <v>1469.9</v>
      </c>
      <c r="N44" s="27"/>
      <c r="O44" s="19">
        <f t="shared" si="10"/>
        <v>6</v>
      </c>
      <c r="P44" s="29">
        <f t="shared" si="11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5.5" x14ac:dyDescent="0.25">
      <c r="A45" s="6"/>
      <c r="B45" s="11">
        <v>22</v>
      </c>
      <c r="C45" s="61" t="s">
        <v>64</v>
      </c>
      <c r="D45" s="30" t="s">
        <v>20</v>
      </c>
      <c r="E45" s="69">
        <v>3127.78</v>
      </c>
      <c r="F45" s="68">
        <v>19</v>
      </c>
      <c r="G45" s="22">
        <f t="shared" si="7"/>
        <v>59427.820000000007</v>
      </c>
      <c r="H45" s="1"/>
      <c r="I45" s="16">
        <f t="shared" si="12"/>
        <v>22</v>
      </c>
      <c r="J45" s="17" t="str">
        <f t="shared" si="2"/>
        <v>Связь гибкая ВИЛЕ.757492.033 к РЛНД-35</v>
      </c>
      <c r="K45" s="28"/>
      <c r="L45" s="19" t="str">
        <f t="shared" si="8"/>
        <v>шт</v>
      </c>
      <c r="M45" s="24">
        <f t="shared" si="9"/>
        <v>3127.78</v>
      </c>
      <c r="N45" s="27"/>
      <c r="O45" s="19">
        <f t="shared" si="10"/>
        <v>19</v>
      </c>
      <c r="P45" s="29">
        <f t="shared" si="11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8.25" x14ac:dyDescent="0.25">
      <c r="A46" s="6"/>
      <c r="B46" s="11">
        <v>23</v>
      </c>
      <c r="C46" s="61" t="s">
        <v>65</v>
      </c>
      <c r="D46" s="30" t="s">
        <v>20</v>
      </c>
      <c r="E46" s="69">
        <v>3948.98</v>
      </c>
      <c r="F46" s="68">
        <v>2</v>
      </c>
      <c r="G46" s="22">
        <f t="shared" si="7"/>
        <v>7897.96</v>
      </c>
      <c r="H46" s="1"/>
      <c r="I46" s="16">
        <f t="shared" si="12"/>
        <v>23</v>
      </c>
      <c r="J46" s="17" t="str">
        <f t="shared" si="2"/>
        <v>Ступица полюса ВИЛЕ.713152.008 для РЛНД-35</v>
      </c>
      <c r="K46" s="28"/>
      <c r="L46" s="19" t="str">
        <f t="shared" si="8"/>
        <v>шт</v>
      </c>
      <c r="M46" s="24">
        <f t="shared" si="9"/>
        <v>3948.98</v>
      </c>
      <c r="N46" s="27"/>
      <c r="O46" s="19">
        <f t="shared" si="10"/>
        <v>2</v>
      </c>
      <c r="P46" s="29">
        <f t="shared" si="11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6"/>
      <c r="B47" s="117" t="s">
        <v>22</v>
      </c>
      <c r="C47" s="123"/>
      <c r="D47" s="123"/>
      <c r="E47" s="123"/>
      <c r="F47" s="124"/>
      <c r="G47" s="31">
        <f>SUM(G24:G46)</f>
        <v>2276865.11</v>
      </c>
      <c r="H47" s="47"/>
      <c r="I47" s="120" t="s">
        <v>22</v>
      </c>
      <c r="J47" s="121"/>
      <c r="K47" s="121"/>
      <c r="L47" s="121"/>
      <c r="M47" s="121"/>
      <c r="N47" s="121"/>
      <c r="O47" s="122"/>
      <c r="P47" s="32">
        <f>SUM(P24:P46)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/>
      <c r="B48" s="96" t="s">
        <v>23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6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"/>
      <c r="B49" s="125" t="s">
        <v>24</v>
      </c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7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9" thickBot="1" x14ac:dyDescent="0.3">
      <c r="A50" s="6"/>
      <c r="B50" s="33">
        <v>1</v>
      </c>
      <c r="C50" s="61" t="s">
        <v>66</v>
      </c>
      <c r="D50" s="44" t="s">
        <v>20</v>
      </c>
      <c r="E50" s="69">
        <v>12836.44</v>
      </c>
      <c r="F50" s="68">
        <v>2</v>
      </c>
      <c r="G50" s="36">
        <f t="shared" si="7"/>
        <v>25672.880000000001</v>
      </c>
      <c r="H50" s="1"/>
      <c r="I50" s="37">
        <f t="shared" ref="I50:I73" si="13">B50</f>
        <v>1</v>
      </c>
      <c r="J50" s="48" t="str">
        <f t="shared" si="2"/>
        <v>Группа заземляющих  ножей КЛ5.566.570.01 для РНДЗ-110</v>
      </c>
      <c r="K50" s="39"/>
      <c r="L50" s="40" t="str">
        <f t="shared" si="3"/>
        <v>шт</v>
      </c>
      <c r="M50" s="41">
        <f t="shared" si="4"/>
        <v>12836.44</v>
      </c>
      <c r="N50" s="35"/>
      <c r="O50" s="40">
        <f t="shared" si="5"/>
        <v>2</v>
      </c>
      <c r="P50" s="49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thickBot="1" x14ac:dyDescent="0.3">
      <c r="A51" s="6"/>
      <c r="B51" s="11">
        <v>2</v>
      </c>
      <c r="C51" s="61" t="s">
        <v>67</v>
      </c>
      <c r="D51" s="30" t="s">
        <v>20</v>
      </c>
      <c r="E51" s="69">
        <v>419.49</v>
      </c>
      <c r="F51" s="68">
        <v>18</v>
      </c>
      <c r="G51" s="22">
        <f t="shared" si="7"/>
        <v>7550.82</v>
      </c>
      <c r="H51" s="1"/>
      <c r="I51" s="16">
        <f t="shared" si="13"/>
        <v>2</v>
      </c>
      <c r="J51" s="18" t="str">
        <f t="shared" si="2"/>
        <v>Ламель КЛ8.572.001</v>
      </c>
      <c r="K51" s="28"/>
      <c r="L51" s="19" t="str">
        <f t="shared" si="3"/>
        <v>шт</v>
      </c>
      <c r="M51" s="24">
        <f t="shared" si="4"/>
        <v>419.49</v>
      </c>
      <c r="N51" s="27"/>
      <c r="O51" s="19">
        <f t="shared" si="5"/>
        <v>18</v>
      </c>
      <c r="P51" s="21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9" thickBot="1" x14ac:dyDescent="0.3">
      <c r="A52" s="6"/>
      <c r="B52" s="11">
        <v>3</v>
      </c>
      <c r="C52" s="61" t="s">
        <v>68</v>
      </c>
      <c r="D52" s="30" t="s">
        <v>20</v>
      </c>
      <c r="E52" s="69">
        <v>461.44</v>
      </c>
      <c r="F52" s="68">
        <v>38</v>
      </c>
      <c r="G52" s="22">
        <f t="shared" si="7"/>
        <v>17534.72</v>
      </c>
      <c r="H52" s="1"/>
      <c r="I52" s="16">
        <f t="shared" si="13"/>
        <v>3</v>
      </c>
      <c r="J52" s="18" t="str">
        <f t="shared" si="2"/>
        <v>Ламель заземляющих ножей КЛ8.572.000 (или ВИЛЕ.745479.001)</v>
      </c>
      <c r="K52" s="28"/>
      <c r="L52" s="19" t="str">
        <f t="shared" si="3"/>
        <v>шт</v>
      </c>
      <c r="M52" s="24">
        <f t="shared" si="4"/>
        <v>461.44</v>
      </c>
      <c r="N52" s="27"/>
      <c r="O52" s="19">
        <f t="shared" si="5"/>
        <v>38</v>
      </c>
      <c r="P52" s="21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9" thickBot="1" x14ac:dyDescent="0.3">
      <c r="A53" s="6"/>
      <c r="B53" s="11">
        <v>4</v>
      </c>
      <c r="C53" s="61" t="s">
        <v>69</v>
      </c>
      <c r="D53" s="30" t="s">
        <v>20</v>
      </c>
      <c r="E53" s="69">
        <v>411.1</v>
      </c>
      <c r="F53" s="68">
        <v>4</v>
      </c>
      <c r="G53" s="22">
        <f t="shared" si="7"/>
        <v>1644.4</v>
      </c>
      <c r="H53" s="1"/>
      <c r="I53" s="16">
        <f t="shared" si="13"/>
        <v>4</v>
      </c>
      <c r="J53" s="18" t="str">
        <f t="shared" si="2"/>
        <v>Пластина (ламель) ВИЛЕ.745482.001 для РНДЗ-110</v>
      </c>
      <c r="K53" s="28"/>
      <c r="L53" s="19" t="str">
        <f t="shared" si="3"/>
        <v>шт</v>
      </c>
      <c r="M53" s="24">
        <f t="shared" si="4"/>
        <v>411.1</v>
      </c>
      <c r="N53" s="27"/>
      <c r="O53" s="19">
        <f t="shared" si="5"/>
        <v>4</v>
      </c>
      <c r="P53" s="21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thickBot="1" x14ac:dyDescent="0.3">
      <c r="A54" s="6"/>
      <c r="B54" s="11">
        <v>5</v>
      </c>
      <c r="C54" s="61" t="s">
        <v>70</v>
      </c>
      <c r="D54" s="30" t="s">
        <v>20</v>
      </c>
      <c r="E54" s="69">
        <v>7238.16</v>
      </c>
      <c r="F54" s="68">
        <v>5</v>
      </c>
      <c r="G54" s="22">
        <f t="shared" si="7"/>
        <v>36190.800000000003</v>
      </c>
      <c r="H54" s="1"/>
      <c r="I54" s="16">
        <f t="shared" si="13"/>
        <v>5</v>
      </c>
      <c r="J54" s="18" t="str">
        <f t="shared" si="2"/>
        <v>Привод ПР-10 У3</v>
      </c>
      <c r="K54" s="28"/>
      <c r="L54" s="19" t="str">
        <f t="shared" si="3"/>
        <v>шт</v>
      </c>
      <c r="M54" s="24">
        <f t="shared" si="4"/>
        <v>7238.16</v>
      </c>
      <c r="N54" s="27"/>
      <c r="O54" s="19">
        <f t="shared" si="5"/>
        <v>5</v>
      </c>
      <c r="P54" s="21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6</v>
      </c>
      <c r="C55" s="61" t="s">
        <v>52</v>
      </c>
      <c r="D55" s="30" t="s">
        <v>20</v>
      </c>
      <c r="E55" s="69">
        <v>132.66</v>
      </c>
      <c r="F55" s="68">
        <v>50</v>
      </c>
      <c r="G55" s="22">
        <f t="shared" si="7"/>
        <v>6633</v>
      </c>
      <c r="H55" s="1"/>
      <c r="I55" s="16">
        <f t="shared" si="13"/>
        <v>6</v>
      </c>
      <c r="J55" s="18" t="str">
        <f t="shared" si="2"/>
        <v>Пружина ВИЛЕ.753513.001 к РЛНД-35</v>
      </c>
      <c r="K55" s="28"/>
      <c r="L55" s="19" t="str">
        <f t="shared" si="3"/>
        <v>шт</v>
      </c>
      <c r="M55" s="24">
        <f t="shared" si="4"/>
        <v>132.66</v>
      </c>
      <c r="N55" s="27"/>
      <c r="O55" s="19">
        <f t="shared" si="5"/>
        <v>50</v>
      </c>
      <c r="P55" s="21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51.75" thickBot="1" x14ac:dyDescent="0.3">
      <c r="A56" s="6"/>
      <c r="B56" s="11">
        <v>7</v>
      </c>
      <c r="C56" s="61" t="s">
        <v>71</v>
      </c>
      <c r="D56" s="30" t="s">
        <v>20</v>
      </c>
      <c r="E56" s="69">
        <v>10593.22</v>
      </c>
      <c r="F56" s="68">
        <v>1</v>
      </c>
      <c r="G56" s="22">
        <f t="shared" si="7"/>
        <v>10593.22</v>
      </c>
      <c r="H56" s="1"/>
      <c r="I56" s="16">
        <f t="shared" si="13"/>
        <v>7</v>
      </c>
      <c r="J56" s="18" t="str">
        <f t="shared" si="2"/>
        <v>Разъединитель трехполюсный РЛНД I.1-10/400 УХЛ1 с приводом ПРНЗ-10</v>
      </c>
      <c r="K56" s="28"/>
      <c r="L56" s="19" t="str">
        <f t="shared" si="3"/>
        <v>шт</v>
      </c>
      <c r="M56" s="24">
        <f t="shared" si="4"/>
        <v>10593.22</v>
      </c>
      <c r="N56" s="27"/>
      <c r="O56" s="19">
        <f t="shared" si="5"/>
        <v>1</v>
      </c>
      <c r="P56" s="21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51.75" thickBot="1" x14ac:dyDescent="0.3">
      <c r="A57" s="6"/>
      <c r="B57" s="11">
        <v>8</v>
      </c>
      <c r="C57" s="61" t="s">
        <v>72</v>
      </c>
      <c r="D57" s="30" t="s">
        <v>20</v>
      </c>
      <c r="E57" s="69">
        <v>14355.93</v>
      </c>
      <c r="F57" s="68">
        <v>2</v>
      </c>
      <c r="G57" s="22">
        <f t="shared" si="7"/>
        <v>28711.86</v>
      </c>
      <c r="H57" s="1"/>
      <c r="I57" s="16">
        <f t="shared" si="13"/>
        <v>8</v>
      </c>
      <c r="J57" s="18" t="str">
        <f t="shared" si="2"/>
        <v>Разъединитель трехполюсный РЛНД I.1-10Б/200 УХЛ1 с  приводом  ПРНЗ-10</v>
      </c>
      <c r="K57" s="28"/>
      <c r="L57" s="19" t="str">
        <f t="shared" si="3"/>
        <v>шт</v>
      </c>
      <c r="M57" s="24">
        <f t="shared" si="4"/>
        <v>14355.93</v>
      </c>
      <c r="N57" s="27"/>
      <c r="O57" s="19">
        <f t="shared" si="5"/>
        <v>2</v>
      </c>
      <c r="P57" s="21">
        <f t="shared" si="6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51.75" thickBot="1" x14ac:dyDescent="0.3">
      <c r="A58" s="6"/>
      <c r="B58" s="11">
        <v>9</v>
      </c>
      <c r="C58" s="61" t="s">
        <v>73</v>
      </c>
      <c r="D58" s="30" t="s">
        <v>20</v>
      </c>
      <c r="E58" s="69">
        <v>15866.1</v>
      </c>
      <c r="F58" s="68">
        <v>4</v>
      </c>
      <c r="G58" s="22">
        <f t="shared" si="7"/>
        <v>63464.4</v>
      </c>
      <c r="H58" s="1"/>
      <c r="I58" s="16">
        <f t="shared" si="13"/>
        <v>9</v>
      </c>
      <c r="J58" s="18" t="str">
        <f t="shared" si="2"/>
        <v>Разъединитель трехполюсный РЛНД-I.1-10Б/400Н УХЛ1 с приводом ПРНЗ-10</v>
      </c>
      <c r="K58" s="28"/>
      <c r="L58" s="19" t="str">
        <f t="shared" si="3"/>
        <v>шт</v>
      </c>
      <c r="M58" s="24">
        <f t="shared" si="4"/>
        <v>15866.1</v>
      </c>
      <c r="N58" s="27"/>
      <c r="O58" s="19">
        <f t="shared" si="5"/>
        <v>4</v>
      </c>
      <c r="P58" s="21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64.5" thickBot="1" x14ac:dyDescent="0.3">
      <c r="A59" s="6"/>
      <c r="B59" s="11">
        <v>10</v>
      </c>
      <c r="C59" s="61" t="s">
        <v>74</v>
      </c>
      <c r="D59" s="30" t="s">
        <v>20</v>
      </c>
      <c r="E59" s="69">
        <v>17040.68</v>
      </c>
      <c r="F59" s="68">
        <v>1</v>
      </c>
      <c r="G59" s="22">
        <f t="shared" si="7"/>
        <v>17040.68</v>
      </c>
      <c r="H59" s="1"/>
      <c r="I59" s="16">
        <f t="shared" si="13"/>
        <v>10</v>
      </c>
      <c r="J59" s="18" t="str">
        <f t="shared" si="2"/>
        <v>Разъединитель трехполюсный РВ-10/630М УХЛ2 с приводом ПР-3 У3 (расположение привода г.н. (от оператора) - справа)</v>
      </c>
      <c r="K59" s="28"/>
      <c r="L59" s="19" t="str">
        <f t="shared" si="3"/>
        <v>шт</v>
      </c>
      <c r="M59" s="24">
        <f t="shared" si="4"/>
        <v>17040.68</v>
      </c>
      <c r="N59" s="27"/>
      <c r="O59" s="19">
        <f t="shared" si="5"/>
        <v>1</v>
      </c>
      <c r="P59" s="21">
        <f t="shared" si="6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51.75" thickBot="1" x14ac:dyDescent="0.3">
      <c r="A60" s="6"/>
      <c r="B60" s="11">
        <v>11</v>
      </c>
      <c r="C60" s="61" t="s">
        <v>75</v>
      </c>
      <c r="D60" s="30" t="s">
        <v>20</v>
      </c>
      <c r="E60" s="69">
        <v>14467.8</v>
      </c>
      <c r="F60" s="68">
        <v>5</v>
      </c>
      <c r="G60" s="22">
        <f t="shared" si="7"/>
        <v>72339</v>
      </c>
      <c r="H60" s="1"/>
      <c r="I60" s="16">
        <f t="shared" si="13"/>
        <v>11</v>
      </c>
      <c r="J60" s="18" t="str">
        <f t="shared" si="2"/>
        <v>Разъединитель трехполюсный РЛНД-10Б/630 УХЛ1 с приводом ПРН-10М</v>
      </c>
      <c r="K60" s="28"/>
      <c r="L60" s="19" t="str">
        <f t="shared" si="3"/>
        <v>шт</v>
      </c>
      <c r="M60" s="24">
        <f t="shared" si="4"/>
        <v>14467.8</v>
      </c>
      <c r="N60" s="27"/>
      <c r="O60" s="19">
        <f t="shared" si="5"/>
        <v>5</v>
      </c>
      <c r="P60" s="21">
        <f t="shared" si="6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77.25" thickBot="1" x14ac:dyDescent="0.3">
      <c r="A61" s="6"/>
      <c r="B61" s="11">
        <v>12</v>
      </c>
      <c r="C61" s="61" t="s">
        <v>76</v>
      </c>
      <c r="D61" s="30" t="s">
        <v>20</v>
      </c>
      <c r="E61" s="69">
        <v>18630.509999999998</v>
      </c>
      <c r="F61" s="68">
        <v>1</v>
      </c>
      <c r="G61" s="22">
        <f t="shared" si="7"/>
        <v>18630.509999999998</v>
      </c>
      <c r="H61" s="1"/>
      <c r="I61" s="16">
        <f t="shared" si="13"/>
        <v>12</v>
      </c>
      <c r="J61" s="18" t="str">
        <f t="shared" si="2"/>
        <v>Разъединитель трехполюсный РВ-10/400М УХЛ2 с приводом ПР-3  УХЛ3 (расположение привода г.н. (от оператора) - слева)</v>
      </c>
      <c r="K61" s="28"/>
      <c r="L61" s="19" t="str">
        <f t="shared" si="3"/>
        <v>шт</v>
      </c>
      <c r="M61" s="24">
        <f t="shared" si="4"/>
        <v>18630.509999999998</v>
      </c>
      <c r="N61" s="27"/>
      <c r="O61" s="19">
        <f t="shared" si="5"/>
        <v>1</v>
      </c>
      <c r="P61" s="21">
        <f t="shared" si="6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9" thickBot="1" x14ac:dyDescent="0.3">
      <c r="A62" s="6"/>
      <c r="B62" s="11">
        <v>13</v>
      </c>
      <c r="C62" s="61" t="s">
        <v>42</v>
      </c>
      <c r="D62" s="30" t="s">
        <v>20</v>
      </c>
      <c r="E62" s="69">
        <v>4621.87</v>
      </c>
      <c r="F62" s="68">
        <v>3</v>
      </c>
      <c r="G62" s="22">
        <f t="shared" si="7"/>
        <v>13865.61</v>
      </c>
      <c r="H62" s="1"/>
      <c r="I62" s="16">
        <f t="shared" si="13"/>
        <v>13</v>
      </c>
      <c r="J62" s="18" t="str">
        <f t="shared" si="2"/>
        <v>Связь гибкая ВИЛЕ.757482.073 к РЛНД-110</v>
      </c>
      <c r="K62" s="28"/>
      <c r="L62" s="19" t="str">
        <f t="shared" si="3"/>
        <v>шт</v>
      </c>
      <c r="M62" s="24">
        <f t="shared" si="4"/>
        <v>4621.87</v>
      </c>
      <c r="N62" s="27"/>
      <c r="O62" s="19">
        <f t="shared" si="5"/>
        <v>3</v>
      </c>
      <c r="P62" s="21">
        <f t="shared" si="6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thickBot="1" x14ac:dyDescent="0.3">
      <c r="A63" s="6"/>
      <c r="B63" s="128" t="s">
        <v>26</v>
      </c>
      <c r="C63" s="129"/>
      <c r="D63" s="129"/>
      <c r="E63" s="129"/>
      <c r="F63" s="130"/>
      <c r="G63" s="31">
        <f>SUM(G50:G62)</f>
        <v>319871.90000000002</v>
      </c>
      <c r="H63" s="47"/>
      <c r="I63" s="93" t="s">
        <v>26</v>
      </c>
      <c r="J63" s="94"/>
      <c r="K63" s="94"/>
      <c r="L63" s="94"/>
      <c r="M63" s="94"/>
      <c r="N63" s="94"/>
      <c r="O63" s="95"/>
      <c r="P63" s="43">
        <f>SUM(P50:P62)</f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6"/>
      <c r="B64" s="96" t="s">
        <v>27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6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6.25" thickBot="1" x14ac:dyDescent="0.3">
      <c r="A65" s="6"/>
      <c r="B65" s="33">
        <v>1</v>
      </c>
      <c r="C65" s="61" t="s">
        <v>77</v>
      </c>
      <c r="D65" s="44" t="s">
        <v>20</v>
      </c>
      <c r="E65" s="69">
        <v>13088.14</v>
      </c>
      <c r="F65" s="68">
        <v>4</v>
      </c>
      <c r="G65" s="36">
        <f t="shared" si="7"/>
        <v>52352.56</v>
      </c>
      <c r="H65" s="1"/>
      <c r="I65" s="37">
        <f t="shared" si="13"/>
        <v>1</v>
      </c>
      <c r="J65" s="48" t="str">
        <f t="shared" si="2"/>
        <v>Кронштейн ВИЛЕ.301564.049</v>
      </c>
      <c r="K65" s="39"/>
      <c r="L65" s="40" t="str">
        <f t="shared" si="3"/>
        <v>шт</v>
      </c>
      <c r="M65" s="41">
        <f t="shared" si="4"/>
        <v>13088.14</v>
      </c>
      <c r="N65" s="35"/>
      <c r="O65" s="40">
        <f t="shared" si="5"/>
        <v>4</v>
      </c>
      <c r="P65" s="49">
        <f t="shared" si="6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thickBot="1" x14ac:dyDescent="0.3">
      <c r="A66" s="6"/>
      <c r="B66" s="11">
        <v>2</v>
      </c>
      <c r="C66" s="61" t="s">
        <v>78</v>
      </c>
      <c r="D66" s="30" t="s">
        <v>20</v>
      </c>
      <c r="E66" s="69">
        <v>13088.14</v>
      </c>
      <c r="F66" s="68">
        <v>2</v>
      </c>
      <c r="G66" s="22">
        <f t="shared" si="7"/>
        <v>26176.28</v>
      </c>
      <c r="H66" s="1"/>
      <c r="I66" s="16">
        <f t="shared" si="13"/>
        <v>2</v>
      </c>
      <c r="J66" s="18" t="str">
        <f t="shared" si="2"/>
        <v>Кронштейн М-3</v>
      </c>
      <c r="K66" s="28"/>
      <c r="L66" s="19" t="str">
        <f t="shared" si="3"/>
        <v>шт</v>
      </c>
      <c r="M66" s="24">
        <f t="shared" si="4"/>
        <v>13088.14</v>
      </c>
      <c r="N66" s="27"/>
      <c r="O66" s="19">
        <f t="shared" si="5"/>
        <v>2</v>
      </c>
      <c r="P66" s="21">
        <f t="shared" si="6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2.75" thickBot="1" x14ac:dyDescent="0.3">
      <c r="A67" s="6"/>
      <c r="B67" s="11">
        <v>3</v>
      </c>
      <c r="C67" s="61" t="s">
        <v>79</v>
      </c>
      <c r="D67" s="30" t="s">
        <v>20</v>
      </c>
      <c r="E67" s="69">
        <v>10593.22</v>
      </c>
      <c r="F67" s="68">
        <v>2</v>
      </c>
      <c r="G67" s="22">
        <f t="shared" si="7"/>
        <v>21186.44</v>
      </c>
      <c r="H67" s="1"/>
      <c r="I67" s="16">
        <f t="shared" si="13"/>
        <v>3</v>
      </c>
      <c r="J67" s="18" t="str">
        <f t="shared" si="2"/>
        <v>Разъединитель трехполюсный РЛНД 1-10 II/400 УХЛ1 с приводом ПРНЗ-10 в комплекте с рамой, привод-блокировки устройства для установки замка в откл. и вкл. положение.</v>
      </c>
      <c r="K67" s="28"/>
      <c r="L67" s="19" t="str">
        <f t="shared" si="3"/>
        <v>шт</v>
      </c>
      <c r="M67" s="24">
        <f t="shared" si="4"/>
        <v>10593.22</v>
      </c>
      <c r="N67" s="27"/>
      <c r="O67" s="19">
        <f t="shared" si="5"/>
        <v>2</v>
      </c>
      <c r="P67" s="21">
        <f t="shared" si="6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51.75" thickBot="1" x14ac:dyDescent="0.3">
      <c r="A68" s="6"/>
      <c r="B68" s="11">
        <v>4</v>
      </c>
      <c r="C68" s="61" t="s">
        <v>37</v>
      </c>
      <c r="D68" s="30" t="s">
        <v>20</v>
      </c>
      <c r="E68" s="69">
        <v>15382.03</v>
      </c>
      <c r="F68" s="68">
        <v>10</v>
      </c>
      <c r="G68" s="22">
        <f t="shared" si="7"/>
        <v>153820.30000000002</v>
      </c>
      <c r="H68" s="1"/>
      <c r="I68" s="16">
        <f t="shared" si="13"/>
        <v>4</v>
      </c>
      <c r="J68" s="18" t="str">
        <f t="shared" si="2"/>
        <v>Разъединитель трехполюсный РЛНД-2-10Б/630 УХЛ1 с приводом ПРНЗ-2-10УХЛ1</v>
      </c>
      <c r="K68" s="28"/>
      <c r="L68" s="19" t="str">
        <f t="shared" si="3"/>
        <v>шт</v>
      </c>
      <c r="M68" s="24">
        <f t="shared" si="4"/>
        <v>15382.03</v>
      </c>
      <c r="N68" s="27"/>
      <c r="O68" s="19">
        <f t="shared" si="5"/>
        <v>10</v>
      </c>
      <c r="P68" s="21">
        <f t="shared" si="6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51.75" thickBot="1" x14ac:dyDescent="0.3">
      <c r="A69" s="6"/>
      <c r="B69" s="11">
        <v>5</v>
      </c>
      <c r="C69" s="61" t="s">
        <v>80</v>
      </c>
      <c r="D69" s="30" t="s">
        <v>20</v>
      </c>
      <c r="E69" s="69">
        <v>30016.95</v>
      </c>
      <c r="F69" s="68">
        <v>1</v>
      </c>
      <c r="G69" s="22">
        <f t="shared" si="7"/>
        <v>30016.95</v>
      </c>
      <c r="H69" s="1"/>
      <c r="I69" s="16">
        <f t="shared" si="13"/>
        <v>5</v>
      </c>
      <c r="J69" s="18" t="str">
        <f t="shared" si="2"/>
        <v>Разъединитель трехполюсный РВЗ-2-10/400М УХЛ2 с приводом ПР 3 У3</v>
      </c>
      <c r="K69" s="28"/>
      <c r="L69" s="19" t="str">
        <f t="shared" si="3"/>
        <v>шт</v>
      </c>
      <c r="M69" s="24">
        <f t="shared" si="4"/>
        <v>30016.95</v>
      </c>
      <c r="N69" s="27"/>
      <c r="O69" s="19">
        <f t="shared" si="5"/>
        <v>1</v>
      </c>
      <c r="P69" s="21">
        <f t="shared" si="6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51.75" thickBot="1" x14ac:dyDescent="0.3">
      <c r="A70" s="6"/>
      <c r="B70" s="11">
        <v>6</v>
      </c>
      <c r="C70" s="61" t="s">
        <v>81</v>
      </c>
      <c r="D70" s="30" t="s">
        <v>20</v>
      </c>
      <c r="E70" s="69">
        <v>14355.93</v>
      </c>
      <c r="F70" s="68">
        <v>2</v>
      </c>
      <c r="G70" s="22">
        <f t="shared" si="7"/>
        <v>28711.86</v>
      </c>
      <c r="H70" s="1"/>
      <c r="I70" s="16">
        <f t="shared" si="13"/>
        <v>6</v>
      </c>
      <c r="J70" s="18" t="str">
        <f t="shared" si="2"/>
        <v>Разъединитель трехполюсный РЛНД-I.1-10Б/200 УХЛ1 с  приводом  ПРНЗ-10УХЛ1</v>
      </c>
      <c r="K70" s="28"/>
      <c r="L70" s="19" t="str">
        <f t="shared" si="3"/>
        <v>шт</v>
      </c>
      <c r="M70" s="24">
        <f t="shared" si="4"/>
        <v>14355.93</v>
      </c>
      <c r="N70" s="27"/>
      <c r="O70" s="19">
        <f t="shared" si="5"/>
        <v>2</v>
      </c>
      <c r="P70" s="21">
        <f t="shared" si="6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55.75" thickBot="1" x14ac:dyDescent="0.3">
      <c r="A71" s="6"/>
      <c r="B71" s="11">
        <v>7</v>
      </c>
      <c r="C71" s="61" t="s">
        <v>82</v>
      </c>
      <c r="D71" s="30" t="s">
        <v>20</v>
      </c>
      <c r="E71" s="69">
        <v>48903.39</v>
      </c>
      <c r="F71" s="68">
        <v>3</v>
      </c>
      <c r="G71" s="22">
        <f t="shared" si="7"/>
        <v>146710.16999999998</v>
      </c>
      <c r="H71" s="1"/>
      <c r="I71" s="16">
        <f t="shared" si="13"/>
        <v>7</v>
      </c>
      <c r="J71" s="18" t="str">
        <f t="shared" si="2"/>
        <v>Разъединитель РЛК. 1а-10.IV/400УХЛ1с приводом ПР-01-7 УХЛ1 Комплект монтажных частей по заказу (кронштейны для установки на железобетонной опоре разъединителя и привода, сборные соединительные тяги от разъединителя к приводу) для высоты установки разъединителя 6500 мм, обеспечить резьбу с двух сторон тяги, применение всех металлоконструкций с покрытием из горячего оцинкования, комплект (гайки, ключ, регулировочные шайбы).</v>
      </c>
      <c r="K71" s="28"/>
      <c r="L71" s="19" t="str">
        <f t="shared" si="3"/>
        <v>шт</v>
      </c>
      <c r="M71" s="24">
        <f t="shared" si="4"/>
        <v>48903.39</v>
      </c>
      <c r="N71" s="27"/>
      <c r="O71" s="19">
        <f t="shared" si="5"/>
        <v>3</v>
      </c>
      <c r="P71" s="21">
        <f t="shared" si="6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51.75" thickBot="1" x14ac:dyDescent="0.3">
      <c r="A72" s="6"/>
      <c r="B72" s="11">
        <v>8</v>
      </c>
      <c r="C72" s="61" t="s">
        <v>83</v>
      </c>
      <c r="D72" s="30" t="s">
        <v>20</v>
      </c>
      <c r="E72" s="69">
        <v>15866.1</v>
      </c>
      <c r="F72" s="68">
        <v>6</v>
      </c>
      <c r="G72" s="22">
        <f t="shared" si="7"/>
        <v>95196.6</v>
      </c>
      <c r="H72" s="1"/>
      <c r="I72" s="16">
        <f t="shared" si="13"/>
        <v>8</v>
      </c>
      <c r="J72" s="18" t="str">
        <f t="shared" si="2"/>
        <v>Разъединитель трехполюсный  РЛНД-I.1-10/400Н УХЛ1 с приводом ПРНЗ-10 УХЛ1</v>
      </c>
      <c r="K72" s="28"/>
      <c r="L72" s="19" t="str">
        <f t="shared" si="3"/>
        <v>шт</v>
      </c>
      <c r="M72" s="24">
        <f t="shared" si="4"/>
        <v>15866.1</v>
      </c>
      <c r="N72" s="27"/>
      <c r="O72" s="19">
        <f t="shared" si="5"/>
        <v>6</v>
      </c>
      <c r="P72" s="21">
        <f t="shared" si="6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64.5" thickBot="1" x14ac:dyDescent="0.3">
      <c r="A73" s="6"/>
      <c r="B73" s="11">
        <v>9</v>
      </c>
      <c r="C73" s="61" t="s">
        <v>84</v>
      </c>
      <c r="D73" s="30" t="s">
        <v>20</v>
      </c>
      <c r="E73" s="69">
        <v>17040.68</v>
      </c>
      <c r="F73" s="68">
        <v>1</v>
      </c>
      <c r="G73" s="22">
        <f t="shared" si="7"/>
        <v>17040.68</v>
      </c>
      <c r="H73" s="1"/>
      <c r="I73" s="16">
        <f t="shared" si="13"/>
        <v>9</v>
      </c>
      <c r="J73" s="18" t="str">
        <f t="shared" si="2"/>
        <v>Разъединитель трехполюсный  РВ-10/630М УХЛ2 с приводом ПР-3 У3 (привод г.н. от оператора справа)</v>
      </c>
      <c r="K73" s="28"/>
      <c r="L73" s="19" t="str">
        <f t="shared" si="3"/>
        <v>шт</v>
      </c>
      <c r="M73" s="24">
        <f t="shared" si="4"/>
        <v>17040.68</v>
      </c>
      <c r="N73" s="27"/>
      <c r="O73" s="19">
        <f t="shared" si="5"/>
        <v>1</v>
      </c>
      <c r="P73" s="21">
        <f t="shared" si="6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thickBot="1" x14ac:dyDescent="0.3">
      <c r="A74" s="6"/>
      <c r="B74" s="90" t="s">
        <v>25</v>
      </c>
      <c r="C74" s="91"/>
      <c r="D74" s="91"/>
      <c r="E74" s="91"/>
      <c r="F74" s="92"/>
      <c r="G74" s="31">
        <f>SUM(G65:G73)</f>
        <v>571211.84000000008</v>
      </c>
      <c r="H74" s="47"/>
      <c r="I74" s="93" t="s">
        <v>25</v>
      </c>
      <c r="J74" s="94"/>
      <c r="K74" s="94"/>
      <c r="L74" s="94"/>
      <c r="M74" s="94"/>
      <c r="N74" s="94"/>
      <c r="O74" s="95"/>
      <c r="P74" s="43">
        <f>SUM(P65:P73)</f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"/>
      <c r="B75" s="96" t="s">
        <v>28</v>
      </c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8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thickBot="1" x14ac:dyDescent="0.3">
      <c r="A76" s="6"/>
      <c r="B76" s="33">
        <v>1</v>
      </c>
      <c r="C76" s="61" t="s">
        <v>85</v>
      </c>
      <c r="D76" s="30" t="s">
        <v>20</v>
      </c>
      <c r="E76" s="67">
        <v>2118.65</v>
      </c>
      <c r="F76" s="66">
        <v>6</v>
      </c>
      <c r="G76" s="36">
        <f t="shared" si="7"/>
        <v>12711.900000000001</v>
      </c>
      <c r="H76" s="1"/>
      <c r="I76" s="37">
        <v>1</v>
      </c>
      <c r="J76" s="48" t="str">
        <f t="shared" si="2"/>
        <v>Привод ПРНЗ-10 УХЛ1</v>
      </c>
      <c r="K76" s="39"/>
      <c r="L76" s="40" t="str">
        <f t="shared" si="3"/>
        <v>шт</v>
      </c>
      <c r="M76" s="41">
        <f t="shared" si="4"/>
        <v>2118.65</v>
      </c>
      <c r="N76" s="35"/>
      <c r="O76" s="19">
        <f t="shared" si="5"/>
        <v>6</v>
      </c>
      <c r="P76" s="21">
        <f t="shared" si="6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thickBot="1" x14ac:dyDescent="0.3">
      <c r="A77" s="6"/>
      <c r="B77" s="11">
        <v>2</v>
      </c>
      <c r="C77" s="61" t="s">
        <v>54</v>
      </c>
      <c r="D77" s="30" t="s">
        <v>20</v>
      </c>
      <c r="E77" s="67">
        <v>1608.05</v>
      </c>
      <c r="F77" s="66">
        <v>3</v>
      </c>
      <c r="G77" s="22">
        <f t="shared" si="7"/>
        <v>4824.1499999999996</v>
      </c>
      <c r="H77" s="1"/>
      <c r="I77" s="16">
        <v>2</v>
      </c>
      <c r="J77" s="18" t="str">
        <f t="shared" si="2"/>
        <v>Разрядник РВО-10Н</v>
      </c>
      <c r="K77" s="28"/>
      <c r="L77" s="19" t="str">
        <f t="shared" si="3"/>
        <v>шт</v>
      </c>
      <c r="M77" s="24">
        <f t="shared" si="4"/>
        <v>1608.05</v>
      </c>
      <c r="N77" s="27"/>
      <c r="O77" s="19">
        <f t="shared" si="5"/>
        <v>3</v>
      </c>
      <c r="P77" s="21">
        <f t="shared" si="6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51.75" thickBot="1" x14ac:dyDescent="0.3">
      <c r="A78" s="6"/>
      <c r="B78" s="11">
        <v>3</v>
      </c>
      <c r="C78" s="61" t="s">
        <v>86</v>
      </c>
      <c r="D78" s="30" t="s">
        <v>20</v>
      </c>
      <c r="E78" s="67">
        <v>10593.22</v>
      </c>
      <c r="F78" s="66">
        <v>1</v>
      </c>
      <c r="G78" s="22">
        <f t="shared" si="7"/>
        <v>10593.22</v>
      </c>
      <c r="H78" s="1"/>
      <c r="I78" s="16">
        <v>3</v>
      </c>
      <c r="J78" s="18" t="str">
        <f t="shared" si="2"/>
        <v>Разъединитель трехполюсный РЛНД-1-10 II/400 УХЛ1 с приводом ПРНЗ-10 УХЛ1</v>
      </c>
      <c r="K78" s="28"/>
      <c r="L78" s="19" t="str">
        <f t="shared" si="3"/>
        <v>шт</v>
      </c>
      <c r="M78" s="24">
        <f t="shared" si="4"/>
        <v>10593.22</v>
      </c>
      <c r="N78" s="27"/>
      <c r="O78" s="19">
        <f t="shared" si="5"/>
        <v>1</v>
      </c>
      <c r="P78" s="21">
        <f t="shared" si="6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51.75" thickBot="1" x14ac:dyDescent="0.3">
      <c r="A79" s="6"/>
      <c r="B79" s="11">
        <v>4</v>
      </c>
      <c r="C79" s="61" t="s">
        <v>87</v>
      </c>
      <c r="D79" s="30" t="s">
        <v>20</v>
      </c>
      <c r="E79" s="67">
        <v>15866.1</v>
      </c>
      <c r="F79" s="66">
        <v>3</v>
      </c>
      <c r="G79" s="22">
        <f t="shared" si="7"/>
        <v>47598.3</v>
      </c>
      <c r="H79" s="1"/>
      <c r="I79" s="16">
        <v>4</v>
      </c>
      <c r="J79" s="18" t="str">
        <f t="shared" si="2"/>
        <v>Разъединитель трехполюсный РЛНД-1-10/400 УХЛ1 с приводом ПРНЗ-10 УХЛ1</v>
      </c>
      <c r="K79" s="28"/>
      <c r="L79" s="19" t="str">
        <f t="shared" si="3"/>
        <v>шт</v>
      </c>
      <c r="M79" s="24">
        <f t="shared" si="4"/>
        <v>15866.1</v>
      </c>
      <c r="N79" s="27"/>
      <c r="O79" s="19">
        <f t="shared" si="5"/>
        <v>3</v>
      </c>
      <c r="P79" s="21">
        <f t="shared" si="6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thickBot="1" x14ac:dyDescent="0.3">
      <c r="A80" s="6"/>
      <c r="B80" s="99" t="s">
        <v>29</v>
      </c>
      <c r="C80" s="100"/>
      <c r="D80" s="100"/>
      <c r="E80" s="100"/>
      <c r="F80" s="101"/>
      <c r="G80" s="31">
        <f>SUM(G76:G79)</f>
        <v>75727.570000000007</v>
      </c>
      <c r="H80" s="47"/>
      <c r="I80" s="102" t="s">
        <v>29</v>
      </c>
      <c r="J80" s="103"/>
      <c r="K80" s="103"/>
      <c r="L80" s="103"/>
      <c r="M80" s="103"/>
      <c r="N80" s="103"/>
      <c r="O80" s="104"/>
      <c r="P80" s="43">
        <f>SUM(P76:P79)</f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6"/>
      <c r="B81" s="96" t="s">
        <v>30</v>
      </c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6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5.5" x14ac:dyDescent="0.25">
      <c r="A82" s="6"/>
      <c r="B82" s="58">
        <v>1</v>
      </c>
      <c r="C82" s="61" t="s">
        <v>34</v>
      </c>
      <c r="D82" s="30" t="s">
        <v>20</v>
      </c>
      <c r="E82" s="72">
        <v>983.76</v>
      </c>
      <c r="F82" s="71">
        <v>18</v>
      </c>
      <c r="G82" s="53">
        <f t="shared" si="7"/>
        <v>17707.68</v>
      </c>
      <c r="H82" s="50"/>
      <c r="I82" s="16">
        <v>1</v>
      </c>
      <c r="J82" s="55" t="str">
        <f t="shared" si="2"/>
        <v>Ламель ВИЛЕ.745482.004 к РЛНД-110</v>
      </c>
      <c r="K82" s="52"/>
      <c r="L82" s="56" t="str">
        <f t="shared" si="3"/>
        <v>шт</v>
      </c>
      <c r="M82" s="57">
        <f t="shared" si="4"/>
        <v>983.76</v>
      </c>
      <c r="N82" s="52"/>
      <c r="O82" s="56">
        <f t="shared" si="5"/>
        <v>18</v>
      </c>
      <c r="P82" s="57">
        <f t="shared" si="6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6"/>
      <c r="B83" s="58">
        <v>2</v>
      </c>
      <c r="C83" s="61" t="s">
        <v>35</v>
      </c>
      <c r="D83" s="30" t="s">
        <v>20</v>
      </c>
      <c r="E83" s="72">
        <v>167.8</v>
      </c>
      <c r="F83" s="71">
        <v>18</v>
      </c>
      <c r="G83" s="53">
        <f t="shared" si="7"/>
        <v>3020.4</v>
      </c>
      <c r="H83" s="50"/>
      <c r="I83" s="54">
        <v>2</v>
      </c>
      <c r="J83" s="55" t="str">
        <f t="shared" si="2"/>
        <v>Пружина ВИЛЕ.753513.007</v>
      </c>
      <c r="K83" s="52"/>
      <c r="L83" s="56" t="str">
        <f t="shared" si="3"/>
        <v>шт</v>
      </c>
      <c r="M83" s="57">
        <f t="shared" si="4"/>
        <v>167.8</v>
      </c>
      <c r="N83" s="52"/>
      <c r="O83" s="56">
        <f t="shared" si="5"/>
        <v>18</v>
      </c>
      <c r="P83" s="57">
        <f t="shared" si="6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51" x14ac:dyDescent="0.25">
      <c r="A84" s="6"/>
      <c r="B84" s="58">
        <v>3</v>
      </c>
      <c r="C84" s="61" t="s">
        <v>37</v>
      </c>
      <c r="D84" s="30" t="s">
        <v>20</v>
      </c>
      <c r="E84" s="67">
        <v>15382.69</v>
      </c>
      <c r="F84" s="71">
        <v>1</v>
      </c>
      <c r="G84" s="53">
        <f t="shared" si="7"/>
        <v>15382.69</v>
      </c>
      <c r="H84" s="50"/>
      <c r="I84" s="16">
        <v>3</v>
      </c>
      <c r="J84" s="55" t="str">
        <f t="shared" si="2"/>
        <v>Разъединитель трехполюсный РЛНД-2-10Б/630 УХЛ1 с приводом ПРНЗ-2-10УХЛ1</v>
      </c>
      <c r="K84" s="52"/>
      <c r="L84" s="56" t="str">
        <f t="shared" si="3"/>
        <v>шт</v>
      </c>
      <c r="M84" s="57">
        <f t="shared" si="4"/>
        <v>15382.69</v>
      </c>
      <c r="N84" s="52"/>
      <c r="O84" s="56">
        <f t="shared" si="5"/>
        <v>1</v>
      </c>
      <c r="P84" s="57">
        <f t="shared" si="6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51" x14ac:dyDescent="0.25">
      <c r="A85" s="6"/>
      <c r="B85" s="58">
        <v>4</v>
      </c>
      <c r="C85" s="61" t="s">
        <v>88</v>
      </c>
      <c r="D85" s="30" t="s">
        <v>20</v>
      </c>
      <c r="E85" s="67">
        <v>15866.1</v>
      </c>
      <c r="F85" s="71">
        <v>2</v>
      </c>
      <c r="G85" s="53">
        <f t="shared" si="7"/>
        <v>31732.2</v>
      </c>
      <c r="H85" s="50"/>
      <c r="I85" s="54">
        <v>4</v>
      </c>
      <c r="J85" s="55" t="str">
        <f t="shared" si="2"/>
        <v>Разъединитель трехполюсный РЛНД-I.1-10/400Н УХЛ1 с приводом ПРНЗ-10 УХЛ1</v>
      </c>
      <c r="K85" s="52"/>
      <c r="L85" s="56" t="str">
        <f t="shared" si="3"/>
        <v>шт</v>
      </c>
      <c r="M85" s="57">
        <f t="shared" si="4"/>
        <v>15866.1</v>
      </c>
      <c r="N85" s="52"/>
      <c r="O85" s="56">
        <f t="shared" si="5"/>
        <v>2</v>
      </c>
      <c r="P85" s="57">
        <f t="shared" si="6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8.25" x14ac:dyDescent="0.25">
      <c r="A86" s="6"/>
      <c r="B86" s="58">
        <v>5</v>
      </c>
      <c r="C86" s="61" t="s">
        <v>42</v>
      </c>
      <c r="D86" s="30" t="s">
        <v>20</v>
      </c>
      <c r="E86" s="67">
        <v>4621.87</v>
      </c>
      <c r="F86" s="71">
        <v>12</v>
      </c>
      <c r="G86" s="53">
        <f t="shared" si="7"/>
        <v>55462.44</v>
      </c>
      <c r="H86" s="50"/>
      <c r="I86" s="16">
        <v>5</v>
      </c>
      <c r="J86" s="55" t="str">
        <f t="shared" si="2"/>
        <v>Связь гибкая ВИЛЕ.757482.073 к РЛНД-110</v>
      </c>
      <c r="K86" s="52"/>
      <c r="L86" s="56" t="str">
        <f t="shared" si="3"/>
        <v>шт</v>
      </c>
      <c r="M86" s="57">
        <f t="shared" si="4"/>
        <v>4621.87</v>
      </c>
      <c r="N86" s="52"/>
      <c r="O86" s="56">
        <f t="shared" si="5"/>
        <v>12</v>
      </c>
      <c r="P86" s="57">
        <f t="shared" si="6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6"/>
      <c r="B87" s="107" t="s">
        <v>31</v>
      </c>
      <c r="C87" s="108"/>
      <c r="D87" s="108"/>
      <c r="E87" s="108"/>
      <c r="F87" s="109"/>
      <c r="G87" s="59">
        <f>SUM(G82:G86)</f>
        <v>123305.41</v>
      </c>
      <c r="H87" s="1"/>
      <c r="I87" s="110" t="s">
        <v>31</v>
      </c>
      <c r="J87" s="111"/>
      <c r="K87" s="111"/>
      <c r="L87" s="111"/>
      <c r="M87" s="111"/>
      <c r="N87" s="111"/>
      <c r="O87" s="112"/>
      <c r="P87" s="60">
        <f>SUM(P82:P86)</f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1" customHeight="1" thickBot="1" x14ac:dyDescent="0.3">
      <c r="A88" s="6"/>
      <c r="B88" s="77" t="s">
        <v>7</v>
      </c>
      <c r="C88" s="78"/>
      <c r="D88" s="78"/>
      <c r="E88" s="78"/>
      <c r="F88" s="79"/>
      <c r="G88" s="51">
        <f>G87+G80+G74+G63+G47+G22</f>
        <v>6964607.0800000001</v>
      </c>
      <c r="H88" s="1"/>
      <c r="I88" s="77" t="s">
        <v>7</v>
      </c>
      <c r="J88" s="78"/>
      <c r="K88" s="78"/>
      <c r="L88" s="78"/>
      <c r="M88" s="78"/>
      <c r="N88" s="78"/>
      <c r="O88" s="79"/>
      <c r="P88" s="51">
        <f>P87+P80+P74+P63+P47+P22</f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5">
      <c r="A89" s="6"/>
      <c r="B89" s="88" t="s">
        <v>17</v>
      </c>
      <c r="C89" s="89"/>
      <c r="D89" s="89"/>
      <c r="E89" s="89"/>
      <c r="F89" s="25">
        <v>0.2</v>
      </c>
      <c r="G89" s="14">
        <f>G88*F89</f>
        <v>1392921.4160000002</v>
      </c>
      <c r="H89" s="1"/>
      <c r="I89" s="88" t="s">
        <v>17</v>
      </c>
      <c r="J89" s="89"/>
      <c r="K89" s="89"/>
      <c r="L89" s="89"/>
      <c r="M89" s="89"/>
      <c r="N89" s="89"/>
      <c r="O89" s="25">
        <v>0.2</v>
      </c>
      <c r="P89" s="14">
        <f>P88*O89</f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thickBot="1" x14ac:dyDescent="0.3">
      <c r="A90" s="6"/>
      <c r="B90" s="80" t="s">
        <v>8</v>
      </c>
      <c r="C90" s="81"/>
      <c r="D90" s="81"/>
      <c r="E90" s="81"/>
      <c r="F90" s="82"/>
      <c r="G90" s="15">
        <f>G88+G89</f>
        <v>8357528.4960000003</v>
      </c>
      <c r="H90" s="1"/>
      <c r="I90" s="80" t="s">
        <v>8</v>
      </c>
      <c r="J90" s="81"/>
      <c r="K90" s="81"/>
      <c r="L90" s="81"/>
      <c r="M90" s="81"/>
      <c r="N90" s="81"/>
      <c r="O90" s="82"/>
      <c r="P90" s="15">
        <f>P88+P89</f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3.75" customHeight="1" x14ac:dyDescent="0.25">
      <c r="B91" s="1"/>
      <c r="C91" s="1"/>
      <c r="D91" s="1"/>
      <c r="E91" s="1"/>
      <c r="F91" s="2"/>
      <c r="G91" s="2"/>
      <c r="H91" s="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6" ht="151.5" customHeight="1" x14ac:dyDescent="0.2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1"/>
    </row>
    <row r="93" spans="1:26" x14ac:dyDescent="0.25">
      <c r="Z93" s="1"/>
    </row>
  </sheetData>
  <mergeCells count="30">
    <mergeCell ref="I87:O87"/>
    <mergeCell ref="I7:P7"/>
    <mergeCell ref="I88:O88"/>
    <mergeCell ref="B9:P9"/>
    <mergeCell ref="B22:F22"/>
    <mergeCell ref="I22:O22"/>
    <mergeCell ref="B23:P23"/>
    <mergeCell ref="B47:F47"/>
    <mergeCell ref="I47:O47"/>
    <mergeCell ref="B48:P48"/>
    <mergeCell ref="B49:P49"/>
    <mergeCell ref="B63:F63"/>
    <mergeCell ref="I63:O63"/>
    <mergeCell ref="B64:P64"/>
    <mergeCell ref="B1:P1"/>
    <mergeCell ref="B3:E3"/>
    <mergeCell ref="B88:F88"/>
    <mergeCell ref="B90:F90"/>
    <mergeCell ref="B4:G4"/>
    <mergeCell ref="B7:G7"/>
    <mergeCell ref="I90:O90"/>
    <mergeCell ref="B89:E89"/>
    <mergeCell ref="I89:N89"/>
    <mergeCell ref="B74:F74"/>
    <mergeCell ref="I74:O74"/>
    <mergeCell ref="B75:P75"/>
    <mergeCell ref="B80:F80"/>
    <mergeCell ref="I80:O80"/>
    <mergeCell ref="B81:P81"/>
    <mergeCell ref="B87:F87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2018-11-23T01:29:00Z</dcterms:modified>
</cp:coreProperties>
</file>