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0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I26" i="1"/>
  <c r="I27" i="1"/>
  <c r="I28" i="1"/>
  <c r="I29" i="1"/>
  <c r="I30" i="1"/>
  <c r="I14" i="1"/>
  <c r="I15" i="1"/>
  <c r="I16" i="1"/>
  <c r="I17" i="1"/>
  <c r="I18" i="1"/>
  <c r="I19" i="1"/>
  <c r="I20" i="1"/>
  <c r="I21" i="1"/>
  <c r="I22" i="1"/>
  <c r="G31" i="1"/>
  <c r="G26" i="1"/>
  <c r="G27" i="1"/>
  <c r="G28" i="1"/>
  <c r="G29" i="1"/>
  <c r="G30" i="1"/>
  <c r="G25" i="1"/>
  <c r="G14" i="1"/>
  <c r="G15" i="1"/>
  <c r="G16" i="1"/>
  <c r="G17" i="1"/>
  <c r="G18" i="1"/>
  <c r="G19" i="1"/>
  <c r="G20" i="1"/>
  <c r="G21" i="1"/>
  <c r="G22" i="1"/>
  <c r="O30" i="1" l="1"/>
  <c r="P30" i="1" s="1"/>
  <c r="P29" i="1"/>
  <c r="O26" i="1"/>
  <c r="P26" i="1" s="1"/>
  <c r="O27" i="1"/>
  <c r="P27" i="1" s="1"/>
  <c r="O28" i="1"/>
  <c r="P28" i="1" s="1"/>
  <c r="O29" i="1"/>
  <c r="M26" i="1"/>
  <c r="M27" i="1"/>
  <c r="M28" i="1"/>
  <c r="M29" i="1"/>
  <c r="M30" i="1"/>
  <c r="L26" i="1"/>
  <c r="L27" i="1"/>
  <c r="L28" i="1"/>
  <c r="L29" i="1"/>
  <c r="L30" i="1"/>
  <c r="J26" i="1"/>
  <c r="J27" i="1"/>
  <c r="J28" i="1"/>
  <c r="J29" i="1"/>
  <c r="J30" i="1"/>
  <c r="J14" i="1"/>
  <c r="J15" i="1"/>
  <c r="J16" i="1"/>
  <c r="J17" i="1"/>
  <c r="J18" i="1"/>
  <c r="J19" i="1"/>
  <c r="J20" i="1"/>
  <c r="J21" i="1"/>
  <c r="J22" i="1"/>
  <c r="O14" i="1"/>
  <c r="O15" i="1"/>
  <c r="P15" i="1" s="1"/>
  <c r="O16" i="1"/>
  <c r="O17" i="1"/>
  <c r="O18" i="1"/>
  <c r="O19" i="1"/>
  <c r="P19" i="1" s="1"/>
  <c r="O20" i="1"/>
  <c r="P20" i="1" s="1"/>
  <c r="O21" i="1"/>
  <c r="P21" i="1" s="1"/>
  <c r="O22" i="1"/>
  <c r="P14" i="1"/>
  <c r="P16" i="1"/>
  <c r="P17" i="1"/>
  <c r="P18" i="1"/>
  <c r="P22" i="1"/>
  <c r="L14" i="1"/>
  <c r="L15" i="1"/>
  <c r="L16" i="1"/>
  <c r="L17" i="1"/>
  <c r="L18" i="1"/>
  <c r="L19" i="1"/>
  <c r="L20" i="1"/>
  <c r="L21" i="1"/>
  <c r="L22" i="1"/>
  <c r="M14" i="1"/>
  <c r="M15" i="1"/>
  <c r="M16" i="1"/>
  <c r="M17" i="1"/>
  <c r="M18" i="1"/>
  <c r="M19" i="1"/>
  <c r="M20" i="1"/>
  <c r="M21" i="1"/>
  <c r="M22" i="1"/>
  <c r="M25" i="1" l="1"/>
  <c r="M13" i="1"/>
  <c r="M10" i="1"/>
  <c r="G10" i="1" l="1"/>
  <c r="G11" i="1" s="1"/>
  <c r="O10" i="1" l="1"/>
  <c r="P10" i="1" s="1"/>
  <c r="P11" i="1" s="1"/>
  <c r="O13" i="1"/>
  <c r="P13" i="1" s="1"/>
  <c r="P23" i="1" s="1"/>
  <c r="O25" i="1"/>
  <c r="P25" i="1" s="1"/>
  <c r="P31" i="1" s="1"/>
  <c r="L25" i="1"/>
  <c r="L13" i="1"/>
  <c r="L10" i="1"/>
  <c r="J25" i="1"/>
  <c r="J13" i="1"/>
  <c r="J10" i="1"/>
  <c r="P32" i="1" l="1"/>
  <c r="G13" i="1"/>
  <c r="G23" i="1" s="1"/>
  <c r="I25" i="1" l="1"/>
  <c r="I13" i="1" l="1"/>
  <c r="I10" i="1"/>
  <c r="G32" i="1"/>
  <c r="P33" i="1" l="1"/>
  <c r="P34" i="1" s="1"/>
  <c r="G33" i="1" l="1"/>
  <c r="G34" i="1" s="1"/>
</calcChain>
</file>

<file path=xl/sharedStrings.xml><?xml version="1.0" encoding="utf-8"?>
<sst xmlns="http://schemas.openxmlformats.org/spreadsheetml/2006/main" count="66" uniqueCount="43">
  <si>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</si>
  <si>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</si>
  <si>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</si>
  <si>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</si>
  <si>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</si>
  <si>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</si>
  <si>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</si>
  <si>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</si>
  <si>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</si>
  <si>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</si>
  <si>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</si>
  <si>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</si>
  <si>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</si>
  <si>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</si>
  <si>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</si>
  <si>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</si>
  <si>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1.1. филиал АО «ДРСК» «Амурские электрические сети»</t>
  </si>
  <si>
    <t>ИТОГО по филиалу "АЭС"</t>
  </si>
  <si>
    <r>
      <t>Начальная (максимальная) 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</si>
  <si>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Терминалы защит </t>
  </si>
  <si>
    <t>1.2. филиал АО «ДРСК» «Приморские электрические сети»</t>
  </si>
  <si>
    <t>1.3. филиал АО «ДРСК» «Хабаровские электрические сети»</t>
  </si>
  <si>
    <t>ИТОГО по филиалу "ПЭС"</t>
  </si>
  <si>
    <t>ИТОГО по филиалу "ХЭС"</t>
  </si>
  <si>
    <t xml:space="preserve">Устройство микропроцессорное защиты по току РС80М2М-11i или эквивалент </t>
  </si>
  <si>
    <t>шт.</t>
  </si>
  <si>
    <t>Терминал защиты БЭМП РУ-ТТ-5-220-Д УХЛ3.1 или эквивалент для ПС 35/6кВ «Лазурная» согласно Приложению №1.1</t>
  </si>
  <si>
    <t>Терминал защиты БЭМП РУ-ТТ-5-220-Д УХЛ3.1 или эквивалент для ПС 110/6кВ «ЛРЗ» согласно Приложению №1.1</t>
  </si>
  <si>
    <t>Терминал защиты БЭМП РУ-ВВ-5-220-Д УХЛ3.1 или эквивалент для ПС 110/6кВ «ЛРЗ» согласно Приложению №1.1</t>
  </si>
  <si>
    <t>Терминал защиты БЭМП РУ-ТТ-5-220-Д УХЛ3.1 или эквивалент для ПС 110/6кВ «Ольга» согласно Приложению №1.1</t>
  </si>
  <si>
    <t>Терминал защиты БЭМП РУ-ВВ-5-220-Д УХЛ3.1 или эквивалент для ПС 110/6кВ «Ольга» согласно Приложению №1.1</t>
  </si>
  <si>
    <t>Терминал защиты БЭМП РУ-ТТ-5-220-Д УХЛ3.1. или эквивалент для ПС 35/10кВ «Павло-Федоровка» согласно Приложению №1.1</t>
  </si>
  <si>
    <t>Терминал защиты БЭМП РУ-ВВ-5-220-Д УХЛ3.1 или эквивалент для ПС 35/10кВ «Павло-Федоровка» согласно Приложению №1.1</t>
  </si>
  <si>
    <t>Терминал защиты БЭМП РУ-СВ-5-220-Д УХЛ3.1. или эквивалент для ПС 35/10кВ «Павло-Федоровка» согласно Приложению №1.1</t>
  </si>
  <si>
    <t>Терминал защиты БЭМП РУ-ТТ-5-220-Д УХЛ3.1 или эквивалент для ПС 35/6кВ «Фабричная-2» согласно Приложению №1.1</t>
  </si>
  <si>
    <t>Терминал защиты РС83-АВ2 или эквивалент для ПС 35кВ «Ц» согласно Приложению №1.1</t>
  </si>
  <si>
    <t>Устройство микропроцессорное защиты РС83-А2.0 или эквивалент для ПС «Дормидоновка» согласно Приложению №1.2</t>
  </si>
  <si>
    <t>Устройство микропроцессорное защиты РС83-А2.0 или эквивалент для ПС «Племрепродуктор» согласно Приложению №1.2</t>
  </si>
  <si>
    <t>Устройство микропроцессорное защиты РС83-А2.0 или эквивалент для ПС «Корфовская» согласно Приложению №1.2</t>
  </si>
  <si>
    <t>Устройство микропроцессорное защиты РС83-А2.0 или эквивалент для ПС «Вяземская» согласно Приложению №1.2</t>
  </si>
  <si>
    <t>Устройство микропроцессорное защиты РС83-А2.0 или эквивалент для ПС «Котиково» согласно Приложению №1.2</t>
  </si>
  <si>
    <t>Терминал защиты БЭМП РУ-ТТ2.5.220Д2.УХЛ3.1. или эквивалент согласно Приложению №1.2.</t>
  </si>
  <si>
    <t>Приложение 7  к Документации о закупке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</si>
</sst>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i/>
      <sz val="16"/>
      <color theme="0" tint="-0.49998474074526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59999389629810485"/>
        <bgColor indexed="64"/>
      </patternFill>
    </fill>
  </fills>
  <borders count="55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206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rgb="FF002060"/>
      </top>
      <bottom/>
      <diagonal/>
    </border>
    <border>
      <left style="thin">
        <color rgb="FF002060"/>
      </left>
      <right/>
      <top/>
      <bottom style="thin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/>
      <bottom style="thin">
        <color rgb="FF002060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26" xfId="0" applyNumberFormat="1" applyFont="1" applyBorder="1" applyAlignment="1">
      <alignment horizontal="left" vertical="top" wrapText="1"/>
    </xf>
    <xf numFmtId="4" fontId="8" fillId="2" borderId="2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28" xfId="0" applyNumberFormat="1" applyFont="1" applyFill="1" applyBorder="1" applyAlignment="1" applyProtection="1">
      <alignment horizontal="left" vertical="top" wrapText="1"/>
      <protection locked="0"/>
    </xf>
    <xf numFmtId="3" fontId="12" fillId="0" borderId="26" xfId="0" applyNumberFormat="1" applyFont="1" applyBorder="1" applyAlignment="1">
      <alignment horizontal="center" vertical="top" wrapText="1"/>
    </xf>
    <xf numFmtId="0" fontId="1" fillId="4" borderId="18" xfId="0" applyFont="1" applyFill="1" applyBorder="1" applyAlignment="1">
      <alignment horizontal="center" vertical="top" wrapText="1"/>
    </xf>
    <xf numFmtId="0" fontId="1" fillId="4" borderId="13" xfId="0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horizontal="center" vertical="top" wrapText="1"/>
    </xf>
    <xf numFmtId="0" fontId="1" fillId="4" borderId="17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4" fillId="6" borderId="7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14" fillId="7" borderId="0" xfId="0" applyFont="1" applyFill="1"/>
    <xf numFmtId="0" fontId="14" fillId="0" borderId="0" xfId="0" applyFont="1"/>
    <xf numFmtId="3" fontId="16" fillId="0" borderId="26" xfId="0" applyNumberFormat="1" applyFont="1" applyBorder="1" applyAlignment="1">
      <alignment horizontal="center" vertical="top" wrapText="1"/>
    </xf>
    <xf numFmtId="0" fontId="12" fillId="0" borderId="26" xfId="0" applyNumberFormat="1" applyFont="1" applyBorder="1" applyAlignment="1">
      <alignment horizontal="center" vertical="top" wrapText="1"/>
    </xf>
    <xf numFmtId="0" fontId="12" fillId="0" borderId="35" xfId="0" applyFont="1" applyBorder="1" applyAlignment="1">
      <alignment horizontal="left" vertical="top" wrapText="1"/>
    </xf>
    <xf numFmtId="0" fontId="12" fillId="0" borderId="36" xfId="0" applyNumberFormat="1" applyFont="1" applyBorder="1" applyAlignment="1">
      <alignment horizontal="left" vertical="center" wrapText="1"/>
    </xf>
    <xf numFmtId="4" fontId="12" fillId="0" borderId="35" xfId="0" applyNumberFormat="1" applyFont="1" applyBorder="1" applyAlignment="1">
      <alignment horizontal="center" vertical="top" wrapText="1"/>
    </xf>
    <xf numFmtId="4" fontId="12" fillId="0" borderId="26" xfId="0" applyNumberFormat="1" applyFont="1" applyBorder="1" applyAlignment="1">
      <alignment horizontal="center" vertical="top" wrapText="1"/>
    </xf>
    <xf numFmtId="4" fontId="1" fillId="4" borderId="16" xfId="0" applyNumberFormat="1" applyFont="1" applyFill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top"/>
    </xf>
    <xf numFmtId="0" fontId="12" fillId="0" borderId="39" xfId="0" applyNumberFormat="1" applyFont="1" applyBorder="1" applyAlignment="1">
      <alignment horizontal="left" vertical="center" wrapText="1"/>
    </xf>
    <xf numFmtId="0" fontId="12" fillId="0" borderId="35" xfId="0" applyNumberFormat="1" applyFont="1" applyBorder="1" applyAlignment="1">
      <alignment horizontal="center" vertical="top" wrapText="1"/>
    </xf>
    <xf numFmtId="4" fontId="8" fillId="6" borderId="40" xfId="0" applyNumberFormat="1" applyFont="1" applyFill="1" applyBorder="1" applyAlignment="1" applyProtection="1">
      <alignment horizontal="center" vertical="top" wrapText="1"/>
    </xf>
    <xf numFmtId="0" fontId="4" fillId="6" borderId="27" xfId="0" applyFont="1" applyFill="1" applyBorder="1" applyAlignment="1">
      <alignment horizontal="center" vertical="top"/>
    </xf>
    <xf numFmtId="0" fontId="12" fillId="0" borderId="35" xfId="0" applyNumberFormat="1" applyFont="1" applyBorder="1" applyAlignment="1">
      <alignment horizontal="left" vertical="center" wrapText="1"/>
    </xf>
    <xf numFmtId="3" fontId="2" fillId="6" borderId="28" xfId="0" applyNumberFormat="1" applyFont="1" applyFill="1" applyBorder="1" applyAlignment="1">
      <alignment horizontal="center" vertical="top" wrapText="1"/>
    </xf>
    <xf numFmtId="4" fontId="2" fillId="6" borderId="28" xfId="0" applyNumberFormat="1" applyFont="1" applyFill="1" applyBorder="1" applyAlignment="1">
      <alignment horizontal="center" vertical="top" wrapText="1"/>
    </xf>
    <xf numFmtId="4" fontId="2" fillId="6" borderId="40" xfId="0" applyNumberFormat="1" applyFont="1" applyFill="1" applyBorder="1" applyAlignment="1">
      <alignment horizontal="center" vertical="top" wrapText="1"/>
    </xf>
    <xf numFmtId="4" fontId="8" fillId="2" borderId="6" xfId="0" applyNumberFormat="1" applyFont="1" applyFill="1" applyBorder="1" applyAlignment="1" applyProtection="1">
      <alignment horizontal="center" vertical="top" wrapText="1"/>
      <protection locked="0"/>
    </xf>
    <xf numFmtId="3" fontId="16" fillId="0" borderId="41" xfId="0" applyNumberFormat="1" applyFont="1" applyBorder="1" applyAlignment="1">
      <alignment horizontal="center" vertical="top" wrapText="1"/>
    </xf>
    <xf numFmtId="4" fontId="1" fillId="4" borderId="42" xfId="0" applyNumberFormat="1" applyFont="1" applyFill="1" applyBorder="1" applyAlignment="1">
      <alignment horizontal="center" vertical="center" wrapText="1"/>
    </xf>
    <xf numFmtId="0" fontId="4" fillId="6" borderId="43" xfId="0" applyFont="1" applyFill="1" applyBorder="1" applyAlignment="1">
      <alignment horizontal="center"/>
    </xf>
    <xf numFmtId="49" fontId="2" fillId="6" borderId="13" xfId="0" applyNumberFormat="1" applyFont="1" applyFill="1" applyBorder="1" applyAlignment="1">
      <alignment horizontal="left" vertical="top" wrapText="1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6" xfId="0" applyNumberFormat="1" applyFont="1" applyFill="1" applyBorder="1" applyAlignment="1">
      <alignment horizontal="center" vertical="top" wrapText="1"/>
    </xf>
    <xf numFmtId="4" fontId="2" fillId="6" borderId="44" xfId="0" applyNumberFormat="1" applyFont="1" applyFill="1" applyBorder="1" applyAlignment="1">
      <alignment horizontal="center" vertical="top" wrapText="1"/>
    </xf>
    <xf numFmtId="0" fontId="4" fillId="0" borderId="26" xfId="0" applyFont="1" applyBorder="1" applyAlignment="1">
      <alignment horizontal="center" vertical="top"/>
    </xf>
    <xf numFmtId="4" fontId="8" fillId="2" borderId="26" xfId="0" applyNumberFormat="1" applyFont="1" applyFill="1" applyBorder="1" applyAlignment="1" applyProtection="1">
      <alignment horizontal="center" vertical="top" wrapText="1"/>
      <protection locked="0"/>
    </xf>
    <xf numFmtId="4" fontId="8" fillId="6" borderId="26" xfId="0" applyNumberFormat="1" applyFont="1" applyFill="1" applyBorder="1" applyAlignment="1" applyProtection="1">
      <alignment horizontal="center" vertical="top" wrapText="1"/>
    </xf>
    <xf numFmtId="0" fontId="2" fillId="0" borderId="26" xfId="0" applyFont="1" applyBorder="1" applyAlignment="1">
      <alignment horizontal="center" vertical="top" wrapText="1"/>
    </xf>
    <xf numFmtId="49" fontId="8" fillId="2" borderId="26" xfId="0" applyNumberFormat="1" applyFont="1" applyFill="1" applyBorder="1" applyAlignment="1" applyProtection="1">
      <alignment horizontal="left" vertical="top" wrapText="1"/>
      <protection locked="0"/>
    </xf>
    <xf numFmtId="3" fontId="2" fillId="6" borderId="26" xfId="0" applyNumberFormat="1" applyFont="1" applyFill="1" applyBorder="1" applyAlignment="1">
      <alignment horizontal="center" vertical="top" wrapText="1"/>
    </xf>
    <xf numFmtId="4" fontId="2" fillId="6" borderId="26" xfId="0" applyNumberFormat="1" applyFont="1" applyFill="1" applyBorder="1" applyAlignment="1">
      <alignment horizontal="center" vertical="top" wrapText="1"/>
    </xf>
    <xf numFmtId="0" fontId="4" fillId="0" borderId="45" xfId="0" applyFont="1" applyBorder="1" applyAlignment="1">
      <alignment horizontal="center" vertical="top"/>
    </xf>
    <xf numFmtId="0" fontId="4" fillId="0" borderId="46" xfId="0" applyFont="1" applyBorder="1" applyAlignment="1">
      <alignment horizontal="center" vertical="top"/>
    </xf>
    <xf numFmtId="0" fontId="4" fillId="0" borderId="47" xfId="0" applyFont="1" applyBorder="1" applyAlignment="1">
      <alignment horizontal="center" vertical="top"/>
    </xf>
    <xf numFmtId="0" fontId="4" fillId="0" borderId="48" xfId="0" applyFont="1" applyBorder="1" applyAlignment="1">
      <alignment horizontal="center" vertical="top"/>
    </xf>
    <xf numFmtId="0" fontId="12" fillId="0" borderId="26" xfId="0" applyFont="1" applyBorder="1" applyAlignment="1">
      <alignment horizontal="left" vertical="top" wrapText="1"/>
    </xf>
    <xf numFmtId="0" fontId="12" fillId="0" borderId="39" xfId="0" applyNumberFormat="1" applyFont="1" applyBorder="1" applyAlignment="1">
      <alignment horizontal="left" vertical="top" wrapText="1"/>
    </xf>
    <xf numFmtId="0" fontId="12" fillId="0" borderId="35" xfId="0" applyNumberFormat="1" applyFont="1" applyBorder="1" applyAlignment="1">
      <alignment horizontal="left" vertical="top" wrapText="1"/>
    </xf>
    <xf numFmtId="4" fontId="9" fillId="6" borderId="44" xfId="0" applyNumberFormat="1" applyFont="1" applyFill="1" applyBorder="1" applyAlignment="1" applyProtection="1">
      <alignment horizontal="center" vertical="top" wrapText="1"/>
    </xf>
    <xf numFmtId="49" fontId="8" fillId="2" borderId="33" xfId="0" applyNumberFormat="1" applyFont="1" applyFill="1" applyBorder="1" applyAlignment="1" applyProtection="1">
      <alignment horizontal="left" vertical="top" wrapText="1"/>
      <protection locked="0"/>
    </xf>
    <xf numFmtId="49" fontId="8" fillId="2" borderId="50" xfId="0" applyNumberFormat="1" applyFont="1" applyFill="1" applyBorder="1" applyAlignment="1" applyProtection="1">
      <alignment horizontal="left" vertical="top" wrapText="1"/>
      <protection locked="0"/>
    </xf>
    <xf numFmtId="4" fontId="8" fillId="2" borderId="34" xfId="0" applyNumberFormat="1" applyFont="1" applyFill="1" applyBorder="1" applyAlignment="1" applyProtection="1">
      <alignment horizontal="center" vertical="top" wrapText="1"/>
      <protection locked="0"/>
    </xf>
    <xf numFmtId="4" fontId="8" fillId="2" borderId="52" xfId="0" applyNumberFormat="1" applyFont="1" applyFill="1" applyBorder="1" applyAlignment="1" applyProtection="1">
      <alignment horizontal="center" vertical="top" wrapText="1"/>
      <protection locked="0"/>
    </xf>
    <xf numFmtId="4" fontId="2" fillId="6" borderId="24" xfId="0" applyNumberFormat="1" applyFont="1" applyFill="1" applyBorder="1" applyAlignment="1">
      <alignment horizontal="center" vertical="top" wrapText="1"/>
    </xf>
    <xf numFmtId="0" fontId="4" fillId="6" borderId="54" xfId="0" applyFont="1" applyFill="1" applyBorder="1" applyAlignment="1">
      <alignment horizontal="center"/>
    </xf>
    <xf numFmtId="49" fontId="8" fillId="2" borderId="13" xfId="0" applyNumberFormat="1" applyFont="1" applyFill="1" applyBorder="1" applyAlignment="1" applyProtection="1">
      <alignment horizontal="left" vertical="top" wrapText="1"/>
      <protection locked="0"/>
    </xf>
    <xf numFmtId="49" fontId="2" fillId="6" borderId="26" xfId="0" applyNumberFormat="1" applyFont="1" applyFill="1" applyBorder="1" applyAlignment="1">
      <alignment horizontal="left" vertical="top" wrapText="1"/>
    </xf>
    <xf numFmtId="4" fontId="8" fillId="2" borderId="13" xfId="0" applyNumberFormat="1" applyFont="1" applyFill="1" applyBorder="1" applyAlignment="1" applyProtection="1">
      <alignment horizontal="center" vertical="top" wrapText="1"/>
      <protection locked="0"/>
    </xf>
    <xf numFmtId="0" fontId="2" fillId="0" borderId="36" xfId="0" applyFont="1" applyBorder="1" applyAlignment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justify" vertical="center" wrapText="1"/>
    </xf>
    <xf numFmtId="0" fontId="17" fillId="0" borderId="31" xfId="0" applyFont="1" applyBorder="1" applyAlignment="1">
      <alignment horizontal="center" vertical="top"/>
    </xf>
    <xf numFmtId="0" fontId="17" fillId="0" borderId="32" xfId="0" applyFont="1" applyBorder="1" applyAlignment="1">
      <alignment vertical="top"/>
    </xf>
    <xf numFmtId="0" fontId="13" fillId="7" borderId="33" xfId="0" applyNumberFormat="1" applyFont="1" applyFill="1" applyBorder="1" applyAlignment="1">
      <alignment horizontal="center" vertical="top" wrapText="1"/>
    </xf>
    <xf numFmtId="0" fontId="13" fillId="7" borderId="37" xfId="0" applyNumberFormat="1" applyFont="1" applyFill="1" applyBorder="1" applyAlignment="1">
      <alignment horizontal="center" vertical="top" wrapText="1"/>
    </xf>
    <xf numFmtId="0" fontId="13" fillId="7" borderId="34" xfId="0" applyNumberFormat="1" applyFont="1" applyFill="1" applyBorder="1" applyAlignment="1">
      <alignment horizontal="center" vertical="top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51" xfId="0" applyNumberFormat="1" applyFont="1" applyFill="1" applyBorder="1" applyAlignment="1" applyProtection="1">
      <alignment horizontal="right" vertical="center" wrapText="1"/>
    </xf>
    <xf numFmtId="4" fontId="9" fillId="4" borderId="53" xfId="0" applyNumberFormat="1" applyFont="1" applyFill="1" applyBorder="1" applyAlignment="1" applyProtection="1">
      <alignment horizontal="right" vertical="center" wrapText="1"/>
    </xf>
    <xf numFmtId="0" fontId="7" fillId="2" borderId="49" xfId="0" applyFont="1" applyFill="1" applyBorder="1" applyAlignment="1">
      <alignment horizontal="justify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11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3" fillId="7" borderId="29" xfId="0" applyNumberFormat="1" applyFont="1" applyFill="1" applyBorder="1" applyAlignment="1">
      <alignment horizontal="center" vertical="center" wrapText="1"/>
    </xf>
    <xf numFmtId="0" fontId="13" fillId="7" borderId="30" xfId="0" applyNumberFormat="1" applyFont="1" applyFill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top"/>
    </xf>
    <xf numFmtId="0" fontId="15" fillId="0" borderId="32" xfId="0" applyFont="1" applyBorder="1" applyAlignment="1">
      <alignment vertical="top"/>
    </xf>
    <xf numFmtId="0" fontId="13" fillId="7" borderId="33" xfId="0" applyNumberFormat="1" applyFont="1" applyFill="1" applyBorder="1" applyAlignment="1">
      <alignment horizontal="center" vertical="center" wrapText="1"/>
    </xf>
    <xf numFmtId="0" fontId="13" fillId="7" borderId="3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7"/>
  <sheetViews>
    <sheetView tabSelected="1" zoomScaleNormal="100" workbookViewId="0">
      <selection activeCell="B1" sqref="B1:P1"/>
    </sheetView>
  </sheetViews>
  <sheetFormatPr defaultRowHeight="15" x14ac:dyDescent="0.25"/>
  <cols>
    <col min="1" max="1" width="4.5703125" customWidth="1"/>
    <col min="2" max="2" width="9.140625" customWidth="1"/>
    <col min="3" max="3" width="29.7109375" customWidth="1"/>
    <col min="4" max="4" width="11.85546875" customWidth="1"/>
    <col min="5" max="5" width="17.140625" customWidth="1"/>
    <col min="6" max="6" width="13.42578125" customWidth="1"/>
    <col min="7" max="7" width="22.85546875" customWidth="1"/>
    <col min="9" max="9" width="5.71093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101" t="s">
        <v>42</v>
      </c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93" t="s">
        <v>18</v>
      </c>
      <c r="C3" s="94"/>
      <c r="D3" s="94"/>
      <c r="E3" s="102"/>
      <c r="F3" s="86">
        <f>G32</f>
        <v>2385178.3499999996</v>
      </c>
      <c r="G3" s="21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107" t="s">
        <v>19</v>
      </c>
      <c r="C4" s="107"/>
      <c r="D4" s="107"/>
      <c r="E4" s="107"/>
      <c r="F4" s="107"/>
      <c r="G4" s="107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108" t="s">
        <v>11</v>
      </c>
      <c r="C7" s="102"/>
      <c r="D7" s="109"/>
      <c r="E7" s="109"/>
      <c r="F7" s="110"/>
      <c r="G7" s="111"/>
      <c r="H7" s="5"/>
      <c r="I7" s="93" t="s">
        <v>3</v>
      </c>
      <c r="J7" s="94"/>
      <c r="K7" s="94"/>
      <c r="L7" s="94"/>
      <c r="M7" s="94"/>
      <c r="N7" s="94"/>
      <c r="O7" s="94"/>
      <c r="P7" s="95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3.75" customHeight="1" x14ac:dyDescent="0.25">
      <c r="B8" s="28" t="s">
        <v>4</v>
      </c>
      <c r="C8" s="29" t="s">
        <v>0</v>
      </c>
      <c r="D8" s="29" t="s">
        <v>8</v>
      </c>
      <c r="E8" s="30" t="s">
        <v>9</v>
      </c>
      <c r="F8" s="30" t="s">
        <v>5</v>
      </c>
      <c r="G8" s="31" t="s">
        <v>10</v>
      </c>
      <c r="H8" s="1"/>
      <c r="I8" s="7" t="s">
        <v>4</v>
      </c>
      <c r="J8" s="8" t="s">
        <v>1</v>
      </c>
      <c r="K8" s="9" t="s">
        <v>12</v>
      </c>
      <c r="L8" s="8" t="s">
        <v>8</v>
      </c>
      <c r="M8" s="9" t="s">
        <v>9</v>
      </c>
      <c r="N8" s="9" t="s">
        <v>13</v>
      </c>
      <c r="O8" s="9" t="s">
        <v>5</v>
      </c>
      <c r="P8" s="10" t="s">
        <v>14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s="35" customFormat="1" ht="17.25" customHeight="1" thickBot="1" x14ac:dyDescent="0.3">
      <c r="A9" s="114" t="s">
        <v>16</v>
      </c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</row>
    <row r="10" spans="1:26" ht="51.75" thickBot="1" x14ac:dyDescent="0.3">
      <c r="A10" s="6"/>
      <c r="B10" s="71">
        <v>1</v>
      </c>
      <c r="C10" s="72" t="s">
        <v>24</v>
      </c>
      <c r="D10" s="11" t="s">
        <v>25</v>
      </c>
      <c r="E10" s="41">
        <v>27250.17</v>
      </c>
      <c r="F10" s="27">
        <v>4</v>
      </c>
      <c r="G10" s="20">
        <f>E10*F10</f>
        <v>109000.68</v>
      </c>
      <c r="H10" s="1"/>
      <c r="I10" s="33">
        <f>B10</f>
        <v>1</v>
      </c>
      <c r="J10" s="39" t="str">
        <f>C10</f>
        <v xml:space="preserve">Устройство микропроцессорное защиты по току РС80М2М-11i или эквивалент </v>
      </c>
      <c r="K10" s="12"/>
      <c r="L10" s="18" t="str">
        <f>D10</f>
        <v>шт.</v>
      </c>
      <c r="M10" s="22">
        <f>E10</f>
        <v>27250.17</v>
      </c>
      <c r="N10" s="11"/>
      <c r="O10" s="18">
        <f>F10</f>
        <v>4</v>
      </c>
      <c r="P10" s="19">
        <f>O10*N10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6.5" thickBot="1" x14ac:dyDescent="0.3">
      <c r="A11" s="6"/>
      <c r="B11" s="116" t="s">
        <v>17</v>
      </c>
      <c r="C11" s="117"/>
      <c r="D11" s="11"/>
      <c r="E11" s="11"/>
      <c r="F11" s="37"/>
      <c r="G11" s="43">
        <f>G10</f>
        <v>109000.68</v>
      </c>
      <c r="H11" s="1"/>
      <c r="I11" s="16"/>
      <c r="J11" s="17"/>
      <c r="K11" s="12"/>
      <c r="L11" s="18"/>
      <c r="M11" s="22"/>
      <c r="N11" s="11"/>
      <c r="O11" s="18"/>
      <c r="P11" s="19">
        <f>P10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s="36" customFormat="1" ht="15.75" customHeight="1" thickBot="1" x14ac:dyDescent="0.3">
      <c r="A12" s="118" t="s">
        <v>20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</row>
    <row r="13" spans="1:26" ht="64.5" thickBot="1" x14ac:dyDescent="0.3">
      <c r="A13" s="6"/>
      <c r="B13" s="44">
        <v>1</v>
      </c>
      <c r="C13" s="45" t="s">
        <v>26</v>
      </c>
      <c r="D13" s="25" t="s">
        <v>25</v>
      </c>
      <c r="E13" s="41">
        <v>67338</v>
      </c>
      <c r="F13" s="46">
        <v>8</v>
      </c>
      <c r="G13" s="47">
        <f>E13*F13</f>
        <v>538704</v>
      </c>
      <c r="H13" s="1"/>
      <c r="I13" s="48">
        <f t="shared" ref="I13:I30" si="0">B13</f>
        <v>1</v>
      </c>
      <c r="J13" s="49" t="str">
        <f>C13</f>
        <v>Терминал защиты БЭМП РУ-ТТ-5-220-Д УХЛ3.1 или эквивалент для ПС 35/6кВ «Лазурная» согласно Приложению №1.1</v>
      </c>
      <c r="K13" s="26"/>
      <c r="L13" s="50" t="str">
        <f>D13</f>
        <v>шт.</v>
      </c>
      <c r="M13" s="51">
        <f>E13</f>
        <v>67338</v>
      </c>
      <c r="N13" s="25"/>
      <c r="O13" s="50">
        <f>F13</f>
        <v>8</v>
      </c>
      <c r="P13" s="52">
        <f>O13*N13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63.75" x14ac:dyDescent="0.25">
      <c r="A14" s="6"/>
      <c r="B14" s="68">
        <v>2</v>
      </c>
      <c r="C14" s="40" t="s">
        <v>27</v>
      </c>
      <c r="D14" s="25" t="s">
        <v>25</v>
      </c>
      <c r="E14" s="42">
        <v>67338</v>
      </c>
      <c r="F14" s="38">
        <v>4</v>
      </c>
      <c r="G14" s="47">
        <f t="shared" ref="G14:G22" si="1">E14*F14</f>
        <v>269352</v>
      </c>
      <c r="H14" s="64"/>
      <c r="I14" s="48">
        <f t="shared" si="0"/>
        <v>2</v>
      </c>
      <c r="J14" s="49" t="str">
        <f t="shared" ref="J14:J22" si="2">C14</f>
        <v>Терминал защиты БЭМП РУ-ТТ-5-220-Д УХЛ3.1 или эквивалент для ПС 110/6кВ «ЛРЗ» согласно Приложению №1.1</v>
      </c>
      <c r="K14" s="65"/>
      <c r="L14" s="50" t="str">
        <f t="shared" ref="L14:L22" si="3">D14</f>
        <v>шт.</v>
      </c>
      <c r="M14" s="51">
        <f t="shared" ref="M14:M22" si="4">E14</f>
        <v>67338</v>
      </c>
      <c r="N14" s="62"/>
      <c r="O14" s="50">
        <f t="shared" ref="O14:O22" si="5">F14</f>
        <v>4</v>
      </c>
      <c r="P14" s="52">
        <f t="shared" ref="P14:P22" si="6">O14*N14</f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63.75" x14ac:dyDescent="0.25">
      <c r="A15" s="6"/>
      <c r="B15" s="69">
        <v>3</v>
      </c>
      <c r="C15" s="40" t="s">
        <v>28</v>
      </c>
      <c r="D15" s="25" t="s">
        <v>25</v>
      </c>
      <c r="E15" s="42">
        <v>74844.36</v>
      </c>
      <c r="F15" s="38">
        <v>2</v>
      </c>
      <c r="G15" s="47">
        <f t="shared" si="1"/>
        <v>149688.72</v>
      </c>
      <c r="H15" s="64"/>
      <c r="I15" s="48">
        <f t="shared" si="0"/>
        <v>3</v>
      </c>
      <c r="J15" s="49" t="str">
        <f t="shared" si="2"/>
        <v>Терминал защиты БЭМП РУ-ВВ-5-220-Д УХЛ3.1 или эквивалент для ПС 110/6кВ «ЛРЗ» согласно Приложению №1.1</v>
      </c>
      <c r="K15" s="65"/>
      <c r="L15" s="50" t="str">
        <f t="shared" si="3"/>
        <v>шт.</v>
      </c>
      <c r="M15" s="51">
        <f t="shared" si="4"/>
        <v>74844.36</v>
      </c>
      <c r="N15" s="62"/>
      <c r="O15" s="50">
        <f t="shared" si="5"/>
        <v>2</v>
      </c>
      <c r="P15" s="52">
        <f t="shared" si="6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63.75" x14ac:dyDescent="0.25">
      <c r="A16" s="6"/>
      <c r="B16" s="69">
        <v>4</v>
      </c>
      <c r="C16" s="40" t="s">
        <v>29</v>
      </c>
      <c r="D16" s="25" t="s">
        <v>25</v>
      </c>
      <c r="E16" s="42">
        <v>67338</v>
      </c>
      <c r="F16" s="38">
        <v>1</v>
      </c>
      <c r="G16" s="47">
        <f t="shared" si="1"/>
        <v>67338</v>
      </c>
      <c r="H16" s="64"/>
      <c r="I16" s="48">
        <f t="shared" si="0"/>
        <v>4</v>
      </c>
      <c r="J16" s="49" t="str">
        <f t="shared" si="2"/>
        <v>Терминал защиты БЭМП РУ-ТТ-5-220-Д УХЛ3.1 или эквивалент для ПС 110/6кВ «Ольга» согласно Приложению №1.1</v>
      </c>
      <c r="K16" s="65"/>
      <c r="L16" s="50" t="str">
        <f t="shared" si="3"/>
        <v>шт.</v>
      </c>
      <c r="M16" s="51">
        <f t="shared" si="4"/>
        <v>67338</v>
      </c>
      <c r="N16" s="62"/>
      <c r="O16" s="50">
        <f t="shared" si="5"/>
        <v>1</v>
      </c>
      <c r="P16" s="52">
        <f t="shared" si="6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63.75" x14ac:dyDescent="0.25">
      <c r="A17" s="6"/>
      <c r="B17" s="69">
        <v>5</v>
      </c>
      <c r="C17" s="40" t="s">
        <v>30</v>
      </c>
      <c r="D17" s="25" t="s">
        <v>25</v>
      </c>
      <c r="E17" s="42">
        <v>74844.36</v>
      </c>
      <c r="F17" s="38">
        <v>1</v>
      </c>
      <c r="G17" s="47">
        <f t="shared" si="1"/>
        <v>74844.36</v>
      </c>
      <c r="H17" s="64"/>
      <c r="I17" s="48">
        <f t="shared" si="0"/>
        <v>5</v>
      </c>
      <c r="J17" s="49" t="str">
        <f t="shared" si="2"/>
        <v>Терминал защиты БЭМП РУ-ВВ-5-220-Д УХЛ3.1 или эквивалент для ПС 110/6кВ «Ольга» согласно Приложению №1.1</v>
      </c>
      <c r="K17" s="65"/>
      <c r="L17" s="50" t="str">
        <f t="shared" si="3"/>
        <v>шт.</v>
      </c>
      <c r="M17" s="51">
        <f t="shared" si="4"/>
        <v>74844.36</v>
      </c>
      <c r="N17" s="62"/>
      <c r="O17" s="50">
        <f t="shared" si="5"/>
        <v>1</v>
      </c>
      <c r="P17" s="52">
        <f t="shared" si="6"/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63.75" x14ac:dyDescent="0.25">
      <c r="A18" s="6"/>
      <c r="B18" s="69">
        <v>6</v>
      </c>
      <c r="C18" s="40" t="s">
        <v>31</v>
      </c>
      <c r="D18" s="25" t="s">
        <v>25</v>
      </c>
      <c r="E18" s="42">
        <v>67338</v>
      </c>
      <c r="F18" s="38">
        <v>1</v>
      </c>
      <c r="G18" s="47">
        <f t="shared" si="1"/>
        <v>67338</v>
      </c>
      <c r="H18" s="64"/>
      <c r="I18" s="48">
        <f t="shared" si="0"/>
        <v>6</v>
      </c>
      <c r="J18" s="49" t="str">
        <f t="shared" si="2"/>
        <v>Терминал защиты БЭМП РУ-ТТ-5-220-Д УХЛ3.1. или эквивалент для ПС 35/10кВ «Павло-Федоровка» согласно Приложению №1.1</v>
      </c>
      <c r="K18" s="65"/>
      <c r="L18" s="50" t="str">
        <f t="shared" si="3"/>
        <v>шт.</v>
      </c>
      <c r="M18" s="51">
        <f t="shared" si="4"/>
        <v>67338</v>
      </c>
      <c r="N18" s="62"/>
      <c r="O18" s="50">
        <f t="shared" si="5"/>
        <v>1</v>
      </c>
      <c r="P18" s="52">
        <f t="shared" si="6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63.75" x14ac:dyDescent="0.25">
      <c r="A19" s="6"/>
      <c r="B19" s="69">
        <v>7</v>
      </c>
      <c r="C19" s="40" t="s">
        <v>32</v>
      </c>
      <c r="D19" s="25" t="s">
        <v>25</v>
      </c>
      <c r="E19" s="42">
        <v>74844.350000000006</v>
      </c>
      <c r="F19" s="38">
        <v>2</v>
      </c>
      <c r="G19" s="47">
        <f t="shared" si="1"/>
        <v>149688.70000000001</v>
      </c>
      <c r="H19" s="64"/>
      <c r="I19" s="48">
        <f t="shared" si="0"/>
        <v>7</v>
      </c>
      <c r="J19" s="49" t="str">
        <f t="shared" si="2"/>
        <v>Терминал защиты БЭМП РУ-ВВ-5-220-Д УХЛ3.1 или эквивалент для ПС 35/10кВ «Павло-Федоровка» согласно Приложению №1.1</v>
      </c>
      <c r="K19" s="65"/>
      <c r="L19" s="50" t="str">
        <f t="shared" si="3"/>
        <v>шт.</v>
      </c>
      <c r="M19" s="51">
        <f t="shared" si="4"/>
        <v>74844.350000000006</v>
      </c>
      <c r="N19" s="62"/>
      <c r="O19" s="50">
        <f t="shared" si="5"/>
        <v>2</v>
      </c>
      <c r="P19" s="52">
        <f t="shared" si="6"/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63.75" x14ac:dyDescent="0.25">
      <c r="A20" s="6"/>
      <c r="B20" s="69">
        <v>8</v>
      </c>
      <c r="C20" s="40" t="s">
        <v>33</v>
      </c>
      <c r="D20" s="25" t="s">
        <v>25</v>
      </c>
      <c r="E20" s="42">
        <v>74844.37</v>
      </c>
      <c r="F20" s="38">
        <v>1</v>
      </c>
      <c r="G20" s="47">
        <f t="shared" si="1"/>
        <v>74844.37</v>
      </c>
      <c r="H20" s="64"/>
      <c r="I20" s="48">
        <f t="shared" si="0"/>
        <v>8</v>
      </c>
      <c r="J20" s="49" t="str">
        <f t="shared" si="2"/>
        <v>Терминал защиты БЭМП РУ-СВ-5-220-Д УХЛ3.1. или эквивалент для ПС 35/10кВ «Павло-Федоровка» согласно Приложению №1.1</v>
      </c>
      <c r="K20" s="65"/>
      <c r="L20" s="50" t="str">
        <f t="shared" si="3"/>
        <v>шт.</v>
      </c>
      <c r="M20" s="51">
        <f t="shared" si="4"/>
        <v>74844.37</v>
      </c>
      <c r="N20" s="62"/>
      <c r="O20" s="50">
        <f t="shared" si="5"/>
        <v>1</v>
      </c>
      <c r="P20" s="52">
        <f t="shared" si="6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63.75" x14ac:dyDescent="0.25">
      <c r="A21" s="6"/>
      <c r="B21" s="69">
        <v>9</v>
      </c>
      <c r="C21" s="40" t="s">
        <v>34</v>
      </c>
      <c r="D21" s="25" t="s">
        <v>25</v>
      </c>
      <c r="E21" s="42">
        <v>67338</v>
      </c>
      <c r="F21" s="38">
        <v>6</v>
      </c>
      <c r="G21" s="47">
        <f t="shared" si="1"/>
        <v>404028</v>
      </c>
      <c r="H21" s="64"/>
      <c r="I21" s="48">
        <f t="shared" si="0"/>
        <v>9</v>
      </c>
      <c r="J21" s="49" t="str">
        <f t="shared" si="2"/>
        <v>Терминал защиты БЭМП РУ-ТТ-5-220-Д УХЛ3.1 или эквивалент для ПС 35/6кВ «Фабричная-2» согласно Приложению №1.1</v>
      </c>
      <c r="K21" s="65"/>
      <c r="L21" s="50" t="str">
        <f t="shared" si="3"/>
        <v>шт.</v>
      </c>
      <c r="M21" s="51">
        <f t="shared" si="4"/>
        <v>67338</v>
      </c>
      <c r="N21" s="62"/>
      <c r="O21" s="50">
        <f t="shared" si="5"/>
        <v>6</v>
      </c>
      <c r="P21" s="52">
        <f t="shared" si="6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51.75" thickBot="1" x14ac:dyDescent="0.3">
      <c r="A22" s="6"/>
      <c r="B22" s="70">
        <v>10</v>
      </c>
      <c r="C22" s="40" t="s">
        <v>35</v>
      </c>
      <c r="D22" s="25" t="s">
        <v>25</v>
      </c>
      <c r="E22" s="42">
        <v>69491.520000000004</v>
      </c>
      <c r="F22" s="38">
        <v>2</v>
      </c>
      <c r="G22" s="63">
        <f t="shared" si="1"/>
        <v>138983.04000000001</v>
      </c>
      <c r="H22" s="85"/>
      <c r="I22" s="48">
        <f t="shared" si="0"/>
        <v>10</v>
      </c>
      <c r="J22" s="49" t="str">
        <f t="shared" si="2"/>
        <v>Терминал защиты РС83-АВ2 или эквивалент для ПС 35кВ «Ц» согласно Приложению №1.1</v>
      </c>
      <c r="K22" s="65"/>
      <c r="L22" s="66" t="str">
        <f t="shared" si="3"/>
        <v>шт.</v>
      </c>
      <c r="M22" s="67">
        <f t="shared" si="4"/>
        <v>69491.520000000004</v>
      </c>
      <c r="N22" s="62"/>
      <c r="O22" s="66">
        <f t="shared" si="5"/>
        <v>2</v>
      </c>
      <c r="P22" s="67">
        <f t="shared" si="6"/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thickBot="1" x14ac:dyDescent="0.3">
      <c r="A23" s="6"/>
      <c r="B23" s="88" t="s">
        <v>22</v>
      </c>
      <c r="C23" s="89"/>
      <c r="D23" s="62"/>
      <c r="E23" s="84"/>
      <c r="F23" s="54"/>
      <c r="G23" s="55">
        <f>G13+G14+G15+G16+G17+G18+G19+G20+G21+G22</f>
        <v>1934809.19</v>
      </c>
      <c r="H23" s="1"/>
      <c r="I23" s="81"/>
      <c r="J23" s="83"/>
      <c r="K23" s="82"/>
      <c r="L23" s="58"/>
      <c r="M23" s="59"/>
      <c r="N23" s="53"/>
      <c r="O23" s="58"/>
      <c r="P23" s="60">
        <f>P13</f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s="36" customFormat="1" ht="15.75" customHeight="1" thickBot="1" x14ac:dyDescent="0.3">
      <c r="A24" s="90" t="s">
        <v>21</v>
      </c>
      <c r="B24" s="91"/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92"/>
      <c r="Q24" s="92"/>
    </row>
    <row r="25" spans="1:26" s="34" customFormat="1" ht="57.75" customHeight="1" x14ac:dyDescent="0.25">
      <c r="A25" s="32"/>
      <c r="B25" s="44">
        <v>1</v>
      </c>
      <c r="C25" s="73" t="s">
        <v>36</v>
      </c>
      <c r="D25" s="25" t="s">
        <v>25</v>
      </c>
      <c r="E25" s="41">
        <v>46610.17</v>
      </c>
      <c r="F25" s="46">
        <v>1</v>
      </c>
      <c r="G25" s="47">
        <f>E25*F25</f>
        <v>46610.17</v>
      </c>
      <c r="H25" s="1"/>
      <c r="I25" s="48">
        <f t="shared" si="0"/>
        <v>1</v>
      </c>
      <c r="J25" s="74" t="str">
        <f>C25</f>
        <v>Устройство микропроцессорное защиты РС83-А2.0 или эквивалент для ПС «Дормидоновка» согласно Приложению №1.2</v>
      </c>
      <c r="K25" s="26"/>
      <c r="L25" s="50" t="str">
        <f>D25</f>
        <v>шт.</v>
      </c>
      <c r="M25" s="51">
        <f>E25</f>
        <v>46610.17</v>
      </c>
      <c r="N25" s="25"/>
      <c r="O25" s="50">
        <f>F25</f>
        <v>1</v>
      </c>
      <c r="P25" s="52">
        <f>O25*N25</f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s="34" customFormat="1" ht="61.5" customHeight="1" x14ac:dyDescent="0.25">
      <c r="A26" s="32"/>
      <c r="B26" s="61">
        <v>2</v>
      </c>
      <c r="C26" s="24" t="s">
        <v>37</v>
      </c>
      <c r="D26" s="25" t="s">
        <v>25</v>
      </c>
      <c r="E26" s="42">
        <v>46610.17</v>
      </c>
      <c r="F26" s="38">
        <v>2</v>
      </c>
      <c r="G26" s="47">
        <f t="shared" ref="G26:G30" si="7">E26*F26</f>
        <v>93220.34</v>
      </c>
      <c r="H26" s="64"/>
      <c r="I26" s="48">
        <f t="shared" si="0"/>
        <v>2</v>
      </c>
      <c r="J26" s="74" t="str">
        <f t="shared" ref="J26:J30" si="8">C26</f>
        <v>Устройство микропроцессорное защиты РС83-А2.0 или эквивалент для ПС «Племрепродуктор» согласно Приложению №1.2</v>
      </c>
      <c r="K26" s="65"/>
      <c r="L26" s="50" t="str">
        <f t="shared" ref="L26:L30" si="9">D26</f>
        <v>шт.</v>
      </c>
      <c r="M26" s="51">
        <f t="shared" ref="M26:M30" si="10">E26</f>
        <v>46610.17</v>
      </c>
      <c r="N26" s="62"/>
      <c r="O26" s="50">
        <f t="shared" ref="O26:O29" si="11">F26</f>
        <v>2</v>
      </c>
      <c r="P26" s="52">
        <f t="shared" ref="P26:P30" si="12">O26*N26</f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s="34" customFormat="1" ht="67.5" customHeight="1" x14ac:dyDescent="0.25">
      <c r="A27" s="32"/>
      <c r="B27" s="61">
        <v>3</v>
      </c>
      <c r="C27" s="24" t="s">
        <v>38</v>
      </c>
      <c r="D27" s="25" t="s">
        <v>25</v>
      </c>
      <c r="E27" s="42">
        <v>44845.99</v>
      </c>
      <c r="F27" s="38">
        <v>1</v>
      </c>
      <c r="G27" s="47">
        <f t="shared" si="7"/>
        <v>44845.99</v>
      </c>
      <c r="H27" s="64"/>
      <c r="I27" s="48">
        <f t="shared" si="0"/>
        <v>3</v>
      </c>
      <c r="J27" s="74" t="str">
        <f t="shared" si="8"/>
        <v>Устройство микропроцессорное защиты РС83-А2.0 или эквивалент для ПС «Корфовская» согласно Приложению №1.2</v>
      </c>
      <c r="K27" s="65"/>
      <c r="L27" s="50" t="str">
        <f t="shared" si="9"/>
        <v>шт.</v>
      </c>
      <c r="M27" s="51">
        <f t="shared" si="10"/>
        <v>44845.99</v>
      </c>
      <c r="N27" s="62"/>
      <c r="O27" s="50">
        <f t="shared" si="11"/>
        <v>1</v>
      </c>
      <c r="P27" s="52">
        <f t="shared" si="12"/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s="34" customFormat="1" ht="51" customHeight="1" x14ac:dyDescent="0.25">
      <c r="A28" s="32"/>
      <c r="B28" s="61">
        <v>4</v>
      </c>
      <c r="C28" s="24" t="s">
        <v>39</v>
      </c>
      <c r="D28" s="25" t="s">
        <v>25</v>
      </c>
      <c r="E28" s="42">
        <v>44845.99</v>
      </c>
      <c r="F28" s="38">
        <v>1</v>
      </c>
      <c r="G28" s="47">
        <f t="shared" si="7"/>
        <v>44845.99</v>
      </c>
      <c r="H28" s="64"/>
      <c r="I28" s="48">
        <f t="shared" si="0"/>
        <v>4</v>
      </c>
      <c r="J28" s="74" t="str">
        <f t="shared" si="8"/>
        <v>Устройство микропроцессорное защиты РС83-А2.0 или эквивалент для ПС «Вяземская» согласно Приложению №1.2</v>
      </c>
      <c r="K28" s="65"/>
      <c r="L28" s="50" t="str">
        <f t="shared" si="9"/>
        <v>шт.</v>
      </c>
      <c r="M28" s="51">
        <f t="shared" si="10"/>
        <v>44845.99</v>
      </c>
      <c r="N28" s="62"/>
      <c r="O28" s="50">
        <f t="shared" si="11"/>
        <v>1</v>
      </c>
      <c r="P28" s="52">
        <f t="shared" si="12"/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s="34" customFormat="1" ht="61.5" customHeight="1" x14ac:dyDescent="0.25">
      <c r="A29" s="32"/>
      <c r="B29" s="61">
        <v>5</v>
      </c>
      <c r="C29" s="24" t="s">
        <v>40</v>
      </c>
      <c r="D29" s="25" t="s">
        <v>25</v>
      </c>
      <c r="E29" s="42">
        <v>44845.99</v>
      </c>
      <c r="F29" s="38">
        <v>1</v>
      </c>
      <c r="G29" s="47">
        <f t="shared" si="7"/>
        <v>44845.99</v>
      </c>
      <c r="H29" s="64"/>
      <c r="I29" s="48">
        <f t="shared" si="0"/>
        <v>5</v>
      </c>
      <c r="J29" s="74" t="str">
        <f t="shared" si="8"/>
        <v>Устройство микропроцессорное защиты РС83-А2.0 или эквивалент для ПС «Котиково» согласно Приложению №1.2</v>
      </c>
      <c r="K29" s="65"/>
      <c r="L29" s="50" t="str">
        <f t="shared" si="9"/>
        <v>шт.</v>
      </c>
      <c r="M29" s="51">
        <f t="shared" si="10"/>
        <v>44845.99</v>
      </c>
      <c r="N29" s="62"/>
      <c r="O29" s="50">
        <f t="shared" si="11"/>
        <v>1</v>
      </c>
      <c r="P29" s="52">
        <f t="shared" si="12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s="34" customFormat="1" ht="52.5" customHeight="1" x14ac:dyDescent="0.25">
      <c r="A30" s="32"/>
      <c r="B30" s="61">
        <v>6</v>
      </c>
      <c r="C30" s="24" t="s">
        <v>41</v>
      </c>
      <c r="D30" s="25" t="s">
        <v>25</v>
      </c>
      <c r="E30" s="42">
        <v>67000</v>
      </c>
      <c r="F30" s="38">
        <v>1</v>
      </c>
      <c r="G30" s="63">
        <f t="shared" si="7"/>
        <v>67000</v>
      </c>
      <c r="H30" s="85"/>
      <c r="I30" s="48">
        <f t="shared" si="0"/>
        <v>6</v>
      </c>
      <c r="J30" s="24" t="str">
        <f t="shared" si="8"/>
        <v>Терминал защиты БЭМП РУ-ТТ2.5.220Д2.УХЛ3.1. или эквивалент согласно Приложению №1.2.</v>
      </c>
      <c r="K30" s="76"/>
      <c r="L30" s="66" t="str">
        <f t="shared" si="9"/>
        <v>шт.</v>
      </c>
      <c r="M30" s="67">
        <f t="shared" si="10"/>
        <v>67000</v>
      </c>
      <c r="N30" s="78"/>
      <c r="O30" s="66">
        <f>F30</f>
        <v>1</v>
      </c>
      <c r="P30" s="67">
        <f t="shared" si="12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thickBot="1" x14ac:dyDescent="0.3">
      <c r="A31" s="6"/>
      <c r="B31" s="88" t="s">
        <v>23</v>
      </c>
      <c r="C31" s="89"/>
      <c r="D31" s="53"/>
      <c r="E31" s="53"/>
      <c r="F31" s="54"/>
      <c r="G31" s="75">
        <f>G25+G26+G27+G28+G29+G30</f>
        <v>341368.48</v>
      </c>
      <c r="H31" s="1"/>
      <c r="I31" s="56"/>
      <c r="J31" s="57"/>
      <c r="K31" s="77"/>
      <c r="L31" s="66"/>
      <c r="M31" s="67"/>
      <c r="N31" s="79"/>
      <c r="O31" s="66"/>
      <c r="P31" s="80">
        <f>P25</f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1" customHeight="1" thickBot="1" x14ac:dyDescent="0.3">
      <c r="A32" s="6"/>
      <c r="B32" s="96" t="s">
        <v>6</v>
      </c>
      <c r="C32" s="97"/>
      <c r="D32" s="97"/>
      <c r="E32" s="97"/>
      <c r="F32" s="103"/>
      <c r="G32" s="13">
        <f>G11+G23+G31</f>
        <v>2385178.3499999996</v>
      </c>
      <c r="H32" s="1"/>
      <c r="I32" s="96" t="s">
        <v>6</v>
      </c>
      <c r="J32" s="97"/>
      <c r="K32" s="97"/>
      <c r="L32" s="98"/>
      <c r="M32" s="98"/>
      <c r="N32" s="97"/>
      <c r="O32" s="99"/>
      <c r="P32" s="13">
        <f>P11+P23+P31</f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" customHeight="1" x14ac:dyDescent="0.25">
      <c r="A33" s="6"/>
      <c r="B33" s="112" t="s">
        <v>15</v>
      </c>
      <c r="C33" s="113"/>
      <c r="D33" s="113"/>
      <c r="E33" s="113"/>
      <c r="F33" s="23">
        <v>0.2</v>
      </c>
      <c r="G33" s="14">
        <f>G32*F33</f>
        <v>477035.66999999993</v>
      </c>
      <c r="H33" s="1"/>
      <c r="I33" s="112" t="s">
        <v>15</v>
      </c>
      <c r="J33" s="113"/>
      <c r="K33" s="113"/>
      <c r="L33" s="113"/>
      <c r="M33" s="113"/>
      <c r="N33" s="113"/>
      <c r="O33" s="23">
        <v>0.2</v>
      </c>
      <c r="P33" s="14">
        <f>P32*O33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thickBot="1" x14ac:dyDescent="0.3">
      <c r="A34" s="6"/>
      <c r="B34" s="104" t="s">
        <v>7</v>
      </c>
      <c r="C34" s="105"/>
      <c r="D34" s="105"/>
      <c r="E34" s="105"/>
      <c r="F34" s="106"/>
      <c r="G34" s="15">
        <f>G32+G33</f>
        <v>2862214.0199999996</v>
      </c>
      <c r="H34" s="1"/>
      <c r="I34" s="104" t="s">
        <v>7</v>
      </c>
      <c r="J34" s="105"/>
      <c r="K34" s="105"/>
      <c r="L34" s="105"/>
      <c r="M34" s="105"/>
      <c r="N34" s="105"/>
      <c r="O34" s="106"/>
      <c r="P34" s="15">
        <f>P32+P33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33.75" customHeight="1" x14ac:dyDescent="0.25">
      <c r="B35" s="100"/>
      <c r="C35" s="100"/>
      <c r="D35" s="100"/>
      <c r="E35" s="100"/>
      <c r="F35" s="100"/>
      <c r="G35" s="100"/>
      <c r="H35" s="1"/>
      <c r="I35" s="1"/>
      <c r="J35" s="1"/>
      <c r="K35" s="1"/>
      <c r="L35" s="2"/>
      <c r="M35" s="2"/>
      <c r="N35" s="2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1.5" customHeight="1" x14ac:dyDescent="0.25">
      <c r="B36" s="87"/>
      <c r="C36" s="87"/>
      <c r="D36" s="87"/>
      <c r="E36" s="87"/>
      <c r="F36" s="87"/>
      <c r="G36" s="87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1"/>
    </row>
    <row r="37" spans="1:26" x14ac:dyDescent="0.25">
      <c r="Z37" s="1"/>
    </row>
  </sheetData>
  <mergeCells count="19">
    <mergeCell ref="B1:P1"/>
    <mergeCell ref="B3:E3"/>
    <mergeCell ref="B32:F32"/>
    <mergeCell ref="B34:F34"/>
    <mergeCell ref="B4:G4"/>
    <mergeCell ref="B7:G7"/>
    <mergeCell ref="I34:O34"/>
    <mergeCell ref="B33:E33"/>
    <mergeCell ref="I33:N33"/>
    <mergeCell ref="A9:Q9"/>
    <mergeCell ref="B11:C11"/>
    <mergeCell ref="A12:Q12"/>
    <mergeCell ref="B36:G36"/>
    <mergeCell ref="B23:C23"/>
    <mergeCell ref="A24:Q24"/>
    <mergeCell ref="B31:C31"/>
    <mergeCell ref="I7:P7"/>
    <mergeCell ref="I32:O32"/>
    <mergeCell ref="B35:G3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2018-11-13T02:33:04Z</dcterms:modified>
</cp:coreProperties>
</file>