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P26" i="1"/>
  <c r="P27" i="1"/>
  <c r="P30" i="1"/>
  <c r="E13" i="1" l="1"/>
  <c r="G12" i="1"/>
  <c r="F32" i="1" l="1"/>
  <c r="F28" i="1"/>
  <c r="F24" i="1"/>
  <c r="F19" i="1"/>
  <c r="F14" i="1"/>
  <c r="G10" i="1" l="1"/>
  <c r="G11" i="1"/>
  <c r="G30" i="1"/>
  <c r="M30" i="1"/>
  <c r="M27" i="1"/>
  <c r="G26" i="1"/>
  <c r="M26" i="1"/>
  <c r="G28" i="1" l="1"/>
  <c r="I30" i="1"/>
  <c r="I27" i="1"/>
  <c r="I26" i="1"/>
  <c r="L27" i="1"/>
  <c r="L26" i="1"/>
  <c r="I11" i="1" l="1"/>
  <c r="I12" i="1"/>
  <c r="I13" i="1"/>
  <c r="I16" i="1"/>
  <c r="I17" i="1"/>
  <c r="I18" i="1"/>
  <c r="I22" i="1"/>
  <c r="I23" i="1"/>
  <c r="I31" i="1"/>
  <c r="I10" i="1"/>
  <c r="M11" i="1"/>
  <c r="M13" i="1"/>
  <c r="M16" i="1"/>
  <c r="M17" i="1"/>
  <c r="M18" i="1"/>
  <c r="M22" i="1"/>
  <c r="M23" i="1"/>
  <c r="M31" i="1"/>
  <c r="M10" i="1"/>
  <c r="O11" i="1"/>
  <c r="P11" i="1" s="1"/>
  <c r="O12" i="1"/>
  <c r="P12" i="1" s="1"/>
  <c r="O13" i="1"/>
  <c r="P13" i="1" s="1"/>
  <c r="O16" i="1"/>
  <c r="P16" i="1" s="1"/>
  <c r="O17" i="1"/>
  <c r="P17" i="1" s="1"/>
  <c r="O18" i="1"/>
  <c r="P18" i="1" s="1"/>
  <c r="O22" i="1"/>
  <c r="P22" i="1" s="1"/>
  <c r="O23" i="1"/>
  <c r="P23" i="1" s="1"/>
  <c r="O31" i="1"/>
  <c r="P31" i="1" s="1"/>
  <c r="O10" i="1"/>
  <c r="P10" i="1" s="1"/>
  <c r="L11" i="1"/>
  <c r="L12" i="1"/>
  <c r="L13" i="1"/>
  <c r="L16" i="1"/>
  <c r="L17" i="1"/>
  <c r="L18" i="1"/>
  <c r="L22" i="1"/>
  <c r="L23" i="1"/>
  <c r="L31" i="1"/>
  <c r="L10" i="1"/>
  <c r="J11" i="1"/>
  <c r="J12" i="1"/>
  <c r="J13" i="1"/>
  <c r="J16" i="1"/>
  <c r="J17" i="1"/>
  <c r="J18" i="1"/>
  <c r="J22" i="1"/>
  <c r="J23" i="1"/>
  <c r="J31" i="1"/>
  <c r="J10" i="1"/>
  <c r="G14" i="1"/>
  <c r="G16" i="1"/>
  <c r="G17" i="1"/>
  <c r="G22" i="1"/>
  <c r="G23" i="1"/>
  <c r="G31" i="1"/>
  <c r="G32" i="1" s="1"/>
  <c r="G24" i="1" l="1"/>
  <c r="G19" i="1"/>
  <c r="P33" i="1"/>
  <c r="G33" i="1" l="1"/>
  <c r="P34" i="1"/>
  <c r="P35" i="1" s="1"/>
  <c r="M12" i="1"/>
  <c r="G34" i="1" l="1"/>
  <c r="G35" i="1" s="1"/>
</calcChain>
</file>

<file path=xl/sharedStrings.xml><?xml version="1.0" encoding="utf-8"?>
<sst xmlns="http://schemas.openxmlformats.org/spreadsheetml/2006/main" count="69" uniqueCount="38">
  <si>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</si>
  <si>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</si>
  <si>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</si>
  <si>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</si>
  <si>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</si>
  <si>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</si>
  <si>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</si>
  <si>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</si>
  <si>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</si>
  <si>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</si>
  <si>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</si>
  <si>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</si>
  <si>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</si>
  <si>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</si>
  <si>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</si>
  <si>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</si>
  <si>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</si>
  <si>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</si>
  <si>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Промышленная химия</t>
  </si>
  <si>
    <t>Силикагель индикатор d- 1,0-7,0 мм ГОСТ 8984-75</t>
  </si>
  <si>
    <t>Силикагель технический КСКГ d- 2,8-7,0 мм ГОСТ 3956-76</t>
  </si>
  <si>
    <t>Цеолит синтетический  NaA -У d - 3 мм   СТО 61182334-006-2011</t>
  </si>
  <si>
    <t>Цеолит синтетический NaX d - 4,5- 5,0 мм</t>
  </si>
  <si>
    <t>кг</t>
  </si>
  <si>
    <t>1.1. филиал АО «ДРСК» «Амурские электрические сети»</t>
  </si>
  <si>
    <t>ИТОГО по филиалу "АЭС"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</si>
  <si>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</si>
  <si>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</si>
  <si>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</si>
  <si>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</si>
  <si>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"СЭС"</t>
  </si>
  <si>
    <t>1.3.2 СП «Центральные электрические сети» г. Хабаровск</t>
  </si>
  <si>
    <t>ИТОГО по филиалу "ХЭС" СП "ЦЭС"</t>
  </si>
  <si>
    <t>1.4. филиал АО «ДРСК» «Южно-Якутские электрические сети»</t>
  </si>
  <si>
    <t>ИТОГО по филиалу "ЮЯЭС"</t>
  </si>
  <si>
    <t>Цеолит синтетический NaА-У d - 3,0 мм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</si>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</sst>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6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19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0" fontId="12" fillId="0" borderId="22" xfId="0" applyNumberFormat="1" applyFont="1" applyBorder="1" applyAlignment="1">
      <alignment horizontal="left" vertical="top" wrapText="1"/>
    </xf>
    <xf numFmtId="4" fontId="8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8" fillId="2" borderId="24" xfId="0" applyNumberFormat="1" applyFont="1" applyFill="1" applyBorder="1" applyAlignment="1" applyProtection="1">
      <alignment horizontal="left" vertical="top" wrapText="1"/>
      <protection locked="0"/>
    </xf>
    <xf numFmtId="4" fontId="2" fillId="6" borderId="25" xfId="0" applyNumberFormat="1" applyFont="1" applyFill="1" applyBorder="1" applyAlignment="1">
      <alignment horizontal="center" vertical="top" wrapText="1"/>
    </xf>
    <xf numFmtId="3" fontId="12" fillId="0" borderId="22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12" fillId="0" borderId="22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4" fillId="7" borderId="0" xfId="0" applyFont="1" applyFill="1"/>
    <xf numFmtId="4" fontId="9" fillId="6" borderId="9" xfId="0" applyNumberFormat="1" applyFont="1" applyFill="1" applyBorder="1" applyAlignment="1" applyProtection="1">
      <alignment horizontal="center" vertical="top" wrapText="1"/>
    </xf>
    <xf numFmtId="0" fontId="14" fillId="0" borderId="0" xfId="0" applyFont="1"/>
    <xf numFmtId="3" fontId="16" fillId="0" borderId="22" xfId="0" applyNumberFormat="1" applyFont="1" applyBorder="1" applyAlignment="1">
      <alignment horizontal="center" vertical="top" wrapText="1"/>
    </xf>
    <xf numFmtId="0" fontId="12" fillId="8" borderId="22" xfId="0" applyNumberFormat="1" applyFont="1" applyFill="1" applyBorder="1" applyAlignment="1">
      <alignment horizontal="left" vertical="center" wrapText="1"/>
    </xf>
    <xf numFmtId="0" fontId="12" fillId="0" borderId="22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4" fillId="0" borderId="0" xfId="0" applyFont="1" applyFill="1"/>
    <xf numFmtId="0" fontId="0" fillId="0" borderId="0" xfId="0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top" wrapText="1"/>
    </xf>
    <xf numFmtId="0" fontId="1" fillId="4" borderId="30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12" fillId="0" borderId="33" xfId="0" applyNumberFormat="1" applyFont="1" applyBorder="1" applyAlignment="1">
      <alignment horizontal="center" vertical="top" wrapText="1"/>
    </xf>
    <xf numFmtId="4" fontId="8" fillId="6" borderId="34" xfId="0" applyNumberFormat="1" applyFont="1" applyFill="1" applyBorder="1" applyAlignment="1" applyProtection="1">
      <alignment horizontal="center" vertical="top" wrapText="1"/>
    </xf>
    <xf numFmtId="0" fontId="4" fillId="6" borderId="32" xfId="0" applyFont="1" applyFill="1" applyBorder="1" applyAlignment="1">
      <alignment horizontal="center" vertical="top"/>
    </xf>
    <xf numFmtId="49" fontId="2" fillId="6" borderId="13" xfId="0" applyNumberFormat="1" applyFont="1" applyFill="1" applyBorder="1" applyAlignment="1">
      <alignment horizontal="left" vertical="top" wrapText="1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4" xfId="0" applyNumberFormat="1" applyFont="1" applyFill="1" applyBorder="1" applyAlignment="1">
      <alignment horizontal="center" vertical="top" wrapText="1"/>
    </xf>
    <xf numFmtId="0" fontId="12" fillId="0" borderId="35" xfId="0" applyNumberFormat="1" applyFont="1" applyBorder="1" applyAlignment="1">
      <alignment horizontal="left" vertical="top" wrapText="1"/>
    </xf>
    <xf numFmtId="3" fontId="8" fillId="2" borderId="24" xfId="0" applyNumberFormat="1" applyFont="1" applyFill="1" applyBorder="1" applyAlignment="1" applyProtection="1">
      <alignment horizontal="center" vertical="top" wrapText="1"/>
      <protection locked="0"/>
    </xf>
    <xf numFmtId="4" fontId="8" fillId="6" borderId="25" xfId="0" applyNumberFormat="1" applyFont="1" applyFill="1" applyBorder="1" applyAlignment="1" applyProtection="1">
      <alignment horizontal="center" vertical="top" wrapText="1"/>
    </xf>
    <xf numFmtId="9" fontId="8" fillId="2" borderId="38" xfId="0" applyNumberFormat="1" applyFont="1" applyFill="1" applyBorder="1" applyAlignment="1" applyProtection="1">
      <alignment horizontal="center" vertical="top" wrapText="1"/>
    </xf>
    <xf numFmtId="4" fontId="8" fillId="2" borderId="22" xfId="0" applyNumberFormat="1" applyFont="1" applyFill="1" applyBorder="1" applyAlignment="1" applyProtection="1">
      <alignment horizontal="center" vertical="top" wrapText="1"/>
      <protection locked="0"/>
    </xf>
    <xf numFmtId="4" fontId="9" fillId="6" borderId="22" xfId="0" applyNumberFormat="1" applyFont="1" applyFill="1" applyBorder="1" applyAlignment="1" applyProtection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top"/>
    </xf>
    <xf numFmtId="0" fontId="12" fillId="8" borderId="35" xfId="0" applyNumberFormat="1" applyFont="1" applyFill="1" applyBorder="1" applyAlignment="1">
      <alignment horizontal="left" vertical="center" wrapText="1"/>
    </xf>
    <xf numFmtId="3" fontId="2" fillId="6" borderId="24" xfId="0" applyNumberFormat="1" applyFont="1" applyFill="1" applyBorder="1" applyAlignment="1">
      <alignment horizontal="center" vertical="top" wrapText="1"/>
    </xf>
    <xf numFmtId="4" fontId="2" fillId="6" borderId="24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0" fontId="4" fillId="6" borderId="22" xfId="0" applyFont="1" applyFill="1" applyBorder="1" applyAlignment="1">
      <alignment horizontal="center" vertical="top"/>
    </xf>
    <xf numFmtId="49" fontId="2" fillId="6" borderId="22" xfId="0" applyNumberFormat="1" applyFont="1" applyFill="1" applyBorder="1" applyAlignment="1">
      <alignment horizontal="left" vertical="top" wrapText="1"/>
    </xf>
    <xf numFmtId="49" fontId="8" fillId="2" borderId="22" xfId="0" applyNumberFormat="1" applyFont="1" applyFill="1" applyBorder="1" applyAlignment="1" applyProtection="1">
      <alignment horizontal="left" vertical="top" wrapText="1"/>
      <protection locked="0"/>
    </xf>
    <xf numFmtId="3" fontId="2" fillId="6" borderId="22" xfId="0" applyNumberFormat="1" applyFont="1" applyFill="1" applyBorder="1" applyAlignment="1">
      <alignment horizontal="center" vertical="top" wrapText="1"/>
    </xf>
    <xf numFmtId="4" fontId="2" fillId="6" borderId="22" xfId="0" applyNumberFormat="1" applyFont="1" applyFill="1" applyBorder="1" applyAlignment="1">
      <alignment horizontal="center" vertical="top" wrapText="1"/>
    </xf>
    <xf numFmtId="0" fontId="4" fillId="6" borderId="22" xfId="0" applyFont="1" applyFill="1" applyBorder="1" applyAlignment="1">
      <alignment horizontal="center"/>
    </xf>
    <xf numFmtId="9" fontId="8" fillId="2" borderId="22" xfId="0" applyNumberFormat="1" applyFont="1" applyFill="1" applyBorder="1" applyAlignment="1" applyProtection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22" xfId="0" applyNumberFormat="1" applyFont="1" applyFill="1" applyBorder="1" applyAlignment="1" applyProtection="1">
      <alignment horizontal="right" vertical="center" wrapText="1"/>
    </xf>
    <xf numFmtId="0" fontId="7" fillId="5" borderId="20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3" fillId="7" borderId="22" xfId="0" applyNumberFormat="1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top"/>
    </xf>
    <xf numFmtId="0" fontId="15" fillId="0" borderId="27" xfId="0" applyFont="1" applyBorder="1" applyAlignment="1">
      <alignment vertical="top"/>
    </xf>
    <xf numFmtId="0" fontId="17" fillId="0" borderId="26" xfId="0" applyFont="1" applyBorder="1" applyAlignment="1">
      <alignment horizontal="center" vertical="top"/>
    </xf>
    <xf numFmtId="0" fontId="17" fillId="0" borderId="27" xfId="0" applyFont="1" applyBorder="1" applyAlignment="1">
      <alignment vertical="top"/>
    </xf>
    <xf numFmtId="0" fontId="13" fillId="7" borderId="22" xfId="0" applyNumberFormat="1" applyFont="1" applyFill="1" applyBorder="1" applyAlignment="1">
      <alignment horizontal="center" vertical="top" wrapText="1"/>
    </xf>
    <xf numFmtId="0" fontId="17" fillId="0" borderId="22" xfId="0" applyFont="1" applyBorder="1" applyAlignment="1">
      <alignment horizontal="center" vertical="top"/>
    </xf>
    <xf numFmtId="0" fontId="17" fillId="0" borderId="2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8"/>
  <sheetViews>
    <sheetView tabSelected="1" zoomScaleNormal="100" workbookViewId="0">
      <selection activeCell="K4" sqref="K4"/>
    </sheetView>
  </sheetViews>
  <sheetFormatPr defaultRowHeight="15" x14ac:dyDescent="0.25"/>
  <cols>
    <col min="1" max="1" width="4.5703125" customWidth="1"/>
    <col min="2" max="2" width="5.5703125" customWidth="1"/>
    <col min="3" max="3" width="33" customWidth="1"/>
    <col min="4" max="4" width="11.85546875" customWidth="1"/>
    <col min="5" max="5" width="14.7109375" customWidth="1"/>
    <col min="6" max="6" width="12.7109375" customWidth="1"/>
    <col min="7" max="7" width="22.85546875" customWidth="1"/>
    <col min="9" max="9" width="6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90" width="9.140625" style="36"/>
  </cols>
  <sheetData>
    <row r="1" spans="1:90" ht="34.5" customHeight="1" x14ac:dyDescent="0.25">
      <c r="B1" s="85" t="s">
        <v>37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35"/>
      <c r="R1" s="35"/>
      <c r="S1" s="35"/>
      <c r="T1" s="35"/>
      <c r="U1" s="35"/>
      <c r="V1" s="35"/>
      <c r="W1" s="35"/>
      <c r="X1" s="35"/>
      <c r="Y1" s="35"/>
    </row>
    <row r="2" spans="1:90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7"/>
      <c r="R2" s="37"/>
      <c r="S2" s="37"/>
      <c r="T2" s="37"/>
      <c r="U2" s="37"/>
      <c r="V2" s="37"/>
      <c r="W2" s="37"/>
      <c r="X2" s="37"/>
      <c r="Y2" s="37"/>
    </row>
    <row r="3" spans="1:90" ht="30" customHeight="1" thickBot="1" x14ac:dyDescent="0.3">
      <c r="B3" s="80" t="s">
        <v>36</v>
      </c>
      <c r="C3" s="81"/>
      <c r="D3" s="81"/>
      <c r="E3" s="86"/>
      <c r="F3" s="15">
        <v>1031188.53</v>
      </c>
      <c r="G3" s="16" t="s">
        <v>2</v>
      </c>
      <c r="H3" s="1"/>
      <c r="I3" s="1"/>
      <c r="J3" s="1"/>
      <c r="K3" s="1"/>
      <c r="L3" s="1"/>
      <c r="M3" s="1"/>
      <c r="N3" s="1"/>
      <c r="O3" s="1"/>
      <c r="P3" s="1"/>
      <c r="Q3" s="37"/>
      <c r="R3" s="37"/>
      <c r="S3" s="37"/>
      <c r="T3" s="37"/>
      <c r="U3" s="37"/>
      <c r="V3" s="37"/>
      <c r="W3" s="37"/>
      <c r="X3" s="37"/>
      <c r="Y3" s="37"/>
    </row>
    <row r="4" spans="1:90" ht="28.5" customHeight="1" x14ac:dyDescent="0.25">
      <c r="B4" s="90" t="s">
        <v>18</v>
      </c>
      <c r="C4" s="90"/>
      <c r="D4" s="90"/>
      <c r="E4" s="90"/>
      <c r="F4" s="90"/>
      <c r="G4" s="90"/>
      <c r="H4" s="1"/>
      <c r="I4" s="1"/>
      <c r="J4" s="1"/>
      <c r="K4" s="1"/>
      <c r="L4" s="1"/>
      <c r="M4" s="1"/>
      <c r="N4" s="1"/>
      <c r="O4" s="1"/>
      <c r="P4" s="1"/>
      <c r="Q4" s="37"/>
      <c r="R4" s="37"/>
      <c r="S4" s="37"/>
      <c r="T4" s="37"/>
      <c r="U4" s="37"/>
      <c r="V4" s="37"/>
      <c r="W4" s="37"/>
      <c r="X4" s="37"/>
      <c r="Y4" s="37"/>
    </row>
    <row r="5" spans="1:90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37"/>
      <c r="R5" s="37"/>
      <c r="S5" s="37"/>
      <c r="T5" s="37"/>
      <c r="U5" s="37"/>
      <c r="V5" s="37"/>
      <c r="W5" s="37"/>
      <c r="X5" s="37"/>
      <c r="Y5" s="37"/>
    </row>
    <row r="6" spans="1:90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7"/>
      <c r="R6" s="37"/>
      <c r="S6" s="37"/>
      <c r="T6" s="37"/>
      <c r="U6" s="37"/>
      <c r="V6" s="37"/>
      <c r="W6" s="37"/>
      <c r="X6" s="37"/>
      <c r="Y6" s="37"/>
    </row>
    <row r="7" spans="1:90" ht="32.25" customHeight="1" thickBot="1" x14ac:dyDescent="0.3">
      <c r="B7" s="91" t="s">
        <v>11</v>
      </c>
      <c r="C7" s="86"/>
      <c r="D7" s="92"/>
      <c r="E7" s="92"/>
      <c r="F7" s="93"/>
      <c r="G7" s="94"/>
      <c r="H7" s="4"/>
      <c r="I7" s="80" t="s">
        <v>3</v>
      </c>
      <c r="J7" s="81"/>
      <c r="K7" s="81"/>
      <c r="L7" s="81"/>
      <c r="M7" s="81"/>
      <c r="N7" s="81"/>
      <c r="O7" s="81"/>
      <c r="P7" s="82"/>
      <c r="Q7" s="37"/>
      <c r="R7" s="37"/>
      <c r="S7" s="37"/>
      <c r="T7" s="37"/>
      <c r="U7" s="37"/>
      <c r="V7" s="37"/>
      <c r="W7" s="37"/>
      <c r="X7" s="37"/>
      <c r="Y7" s="37"/>
    </row>
    <row r="8" spans="1:90" ht="123.75" customHeight="1" x14ac:dyDescent="0.25">
      <c r="B8" s="41" t="s">
        <v>4</v>
      </c>
      <c r="C8" s="42" t="s">
        <v>0</v>
      </c>
      <c r="D8" s="42" t="s">
        <v>8</v>
      </c>
      <c r="E8" s="43" t="s">
        <v>9</v>
      </c>
      <c r="F8" s="43" t="s">
        <v>5</v>
      </c>
      <c r="G8" s="44" t="s">
        <v>10</v>
      </c>
      <c r="H8" s="1"/>
      <c r="I8" s="45" t="s">
        <v>4</v>
      </c>
      <c r="J8" s="46" t="s">
        <v>1</v>
      </c>
      <c r="K8" s="47" t="s">
        <v>12</v>
      </c>
      <c r="L8" s="46" t="s">
        <v>8</v>
      </c>
      <c r="M8" s="47" t="s">
        <v>9</v>
      </c>
      <c r="N8" s="47" t="s">
        <v>13</v>
      </c>
      <c r="O8" s="47" t="s">
        <v>5</v>
      </c>
      <c r="P8" s="48" t="s">
        <v>14</v>
      </c>
      <c r="Q8" s="37"/>
      <c r="R8" s="37"/>
      <c r="S8" s="37"/>
      <c r="T8" s="37"/>
      <c r="U8" s="37"/>
      <c r="V8" s="37"/>
      <c r="W8" s="37"/>
      <c r="X8" s="37"/>
      <c r="Y8" s="37"/>
    </row>
    <row r="9" spans="1:90" s="29" customFormat="1" ht="17.25" customHeight="1" x14ac:dyDescent="0.25">
      <c r="A9" s="101" t="s">
        <v>24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</row>
    <row r="10" spans="1:90" ht="25.5" x14ac:dyDescent="0.25">
      <c r="A10" s="5"/>
      <c r="B10" s="49">
        <v>1</v>
      </c>
      <c r="C10" s="50" t="s">
        <v>19</v>
      </c>
      <c r="D10" s="51" t="s">
        <v>23</v>
      </c>
      <c r="E10" s="51">
        <v>224.57</v>
      </c>
      <c r="F10" s="52">
        <v>150</v>
      </c>
      <c r="G10" s="53">
        <f>E10*F10</f>
        <v>33685.5</v>
      </c>
      <c r="H10" s="1"/>
      <c r="I10" s="54">
        <f>B10</f>
        <v>1</v>
      </c>
      <c r="J10" s="55" t="str">
        <f>C10</f>
        <v>Силикагель индикатор d- 1,0-7,0 мм ГОСТ 8984-75</v>
      </c>
      <c r="K10" s="56"/>
      <c r="L10" s="57" t="str">
        <f>D10</f>
        <v>кг</v>
      </c>
      <c r="M10" s="58">
        <f>E10</f>
        <v>224.57</v>
      </c>
      <c r="N10" s="51"/>
      <c r="O10" s="57">
        <f>F10</f>
        <v>150</v>
      </c>
      <c r="P10" s="59">
        <f>N10*O10</f>
        <v>0</v>
      </c>
      <c r="Q10" s="37"/>
      <c r="R10" s="37"/>
      <c r="S10" s="37"/>
      <c r="T10" s="37"/>
      <c r="U10" s="37"/>
      <c r="V10" s="37"/>
      <c r="W10" s="37"/>
      <c r="X10" s="37"/>
      <c r="Y10" s="37"/>
    </row>
    <row r="11" spans="1:90" ht="38.25" x14ac:dyDescent="0.25">
      <c r="A11" s="5"/>
      <c r="B11" s="23">
        <v>2</v>
      </c>
      <c r="C11" s="18" t="s">
        <v>20</v>
      </c>
      <c r="D11" s="6" t="s">
        <v>23</v>
      </c>
      <c r="E11" s="6">
        <v>83.9</v>
      </c>
      <c r="F11" s="22">
        <v>1350</v>
      </c>
      <c r="G11" s="14">
        <f>E11*F11</f>
        <v>113265.00000000001</v>
      </c>
      <c r="H11" s="1"/>
      <c r="I11" s="27">
        <f t="shared" ref="I11:I31" si="0">B11</f>
        <v>2</v>
      </c>
      <c r="J11" s="11" t="str">
        <f t="shared" ref="J11:J31" si="1">C11</f>
        <v>Силикагель технический КСКГ d- 2,8-7,0 мм ГОСТ 3956-76</v>
      </c>
      <c r="K11" s="7"/>
      <c r="L11" s="12" t="str">
        <f t="shared" ref="L11:L31" si="2">D11</f>
        <v>кг</v>
      </c>
      <c r="M11" s="17">
        <f t="shared" ref="M11:M31" si="3">E11</f>
        <v>83.9</v>
      </c>
      <c r="N11" s="6"/>
      <c r="O11" s="12">
        <f t="shared" ref="O11:O31" si="4">F11</f>
        <v>1350</v>
      </c>
      <c r="P11" s="13">
        <f t="shared" ref="P11:P31" si="5">N11*O11</f>
        <v>0</v>
      </c>
      <c r="Q11" s="37"/>
      <c r="R11" s="37"/>
      <c r="S11" s="37"/>
      <c r="T11" s="37"/>
      <c r="U11" s="37"/>
      <c r="V11" s="37"/>
      <c r="W11" s="37"/>
      <c r="X11" s="37"/>
      <c r="Y11" s="37"/>
    </row>
    <row r="12" spans="1:90" ht="38.25" x14ac:dyDescent="0.25">
      <c r="A12" s="5"/>
      <c r="B12" s="23">
        <v>3</v>
      </c>
      <c r="C12" s="18" t="s">
        <v>21</v>
      </c>
      <c r="D12" s="6" t="s">
        <v>23</v>
      </c>
      <c r="E12" s="6">
        <v>170.12</v>
      </c>
      <c r="F12" s="22">
        <v>240</v>
      </c>
      <c r="G12" s="14">
        <f>E12*F12</f>
        <v>40828.800000000003</v>
      </c>
      <c r="H12" s="1"/>
      <c r="I12" s="27">
        <f t="shared" si="0"/>
        <v>3</v>
      </c>
      <c r="J12" s="11" t="str">
        <f t="shared" si="1"/>
        <v>Цеолит синтетический  NaA -У d - 3 мм   СТО 61182334-006-2011</v>
      </c>
      <c r="K12" s="7"/>
      <c r="L12" s="12" t="str">
        <f t="shared" si="2"/>
        <v>кг</v>
      </c>
      <c r="M12" s="17">
        <f t="shared" si="3"/>
        <v>170.12</v>
      </c>
      <c r="N12" s="6"/>
      <c r="O12" s="12">
        <f t="shared" si="4"/>
        <v>240</v>
      </c>
      <c r="P12" s="13">
        <f t="shared" si="5"/>
        <v>0</v>
      </c>
      <c r="Q12" s="37"/>
      <c r="R12" s="37"/>
      <c r="S12" s="37"/>
      <c r="T12" s="37"/>
      <c r="U12" s="37"/>
      <c r="V12" s="37"/>
      <c r="W12" s="37"/>
      <c r="X12" s="37"/>
      <c r="Y12" s="37"/>
    </row>
    <row r="13" spans="1:90" ht="25.5" x14ac:dyDescent="0.25">
      <c r="A13" s="5"/>
      <c r="B13" s="23">
        <v>4</v>
      </c>
      <c r="C13" s="18" t="s">
        <v>22</v>
      </c>
      <c r="D13" s="6" t="s">
        <v>23</v>
      </c>
      <c r="E13" s="6">
        <f>G13/F13</f>
        <v>163.97994444444444</v>
      </c>
      <c r="F13" s="22">
        <v>720</v>
      </c>
      <c r="G13" s="14">
        <v>118065.56</v>
      </c>
      <c r="H13" s="1"/>
      <c r="I13" s="27">
        <f t="shared" si="0"/>
        <v>4</v>
      </c>
      <c r="J13" s="11" t="str">
        <f t="shared" si="1"/>
        <v>Цеолит синтетический NaX d - 4,5- 5,0 мм</v>
      </c>
      <c r="K13" s="7"/>
      <c r="L13" s="12" t="str">
        <f t="shared" si="2"/>
        <v>кг</v>
      </c>
      <c r="M13" s="17">
        <f t="shared" si="3"/>
        <v>163.97994444444444</v>
      </c>
      <c r="N13" s="6"/>
      <c r="O13" s="12">
        <f t="shared" si="4"/>
        <v>720</v>
      </c>
      <c r="P13" s="13">
        <f t="shared" si="5"/>
        <v>0</v>
      </c>
      <c r="Q13" s="37"/>
      <c r="R13" s="37"/>
      <c r="S13" s="37"/>
      <c r="T13" s="37"/>
      <c r="U13" s="37"/>
      <c r="V13" s="37"/>
      <c r="W13" s="37"/>
      <c r="X13" s="37"/>
      <c r="Y13" s="37"/>
    </row>
    <row r="14" spans="1:90" ht="15.75" x14ac:dyDescent="0.25">
      <c r="A14" s="5"/>
      <c r="B14" s="102" t="s">
        <v>25</v>
      </c>
      <c r="C14" s="103"/>
      <c r="D14" s="6"/>
      <c r="E14" s="6"/>
      <c r="F14" s="32">
        <f>F10+F11+F12+F13</f>
        <v>2460</v>
      </c>
      <c r="G14" s="30">
        <f>G10+G11+G12+G13</f>
        <v>305844.86</v>
      </c>
      <c r="H14" s="1"/>
      <c r="I14" s="10"/>
      <c r="J14" s="11"/>
      <c r="K14" s="7"/>
      <c r="L14" s="12"/>
      <c r="M14" s="17"/>
      <c r="N14" s="6"/>
      <c r="O14" s="12"/>
      <c r="P14" s="13"/>
      <c r="Q14" s="37"/>
      <c r="R14" s="37"/>
      <c r="S14" s="37"/>
      <c r="T14" s="37"/>
      <c r="U14" s="37"/>
      <c r="V14" s="37"/>
      <c r="W14" s="37"/>
      <c r="X14" s="37"/>
      <c r="Y14" s="37"/>
    </row>
    <row r="15" spans="1:90" s="31" customFormat="1" ht="15.75" customHeight="1" x14ac:dyDescent="0.25">
      <c r="A15" s="101" t="s">
        <v>26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</row>
    <row r="16" spans="1:90" ht="25.5" x14ac:dyDescent="0.25">
      <c r="A16" s="5"/>
      <c r="B16" s="23">
        <v>1</v>
      </c>
      <c r="C16" s="18" t="s">
        <v>19</v>
      </c>
      <c r="D16" s="6" t="s">
        <v>23</v>
      </c>
      <c r="E16" s="6">
        <v>224.57</v>
      </c>
      <c r="F16" s="22">
        <v>210</v>
      </c>
      <c r="G16" s="14">
        <f t="shared" ref="G16:G31" si="6">E16*F16</f>
        <v>47159.7</v>
      </c>
      <c r="H16" s="1"/>
      <c r="I16" s="27">
        <f t="shared" si="0"/>
        <v>1</v>
      </c>
      <c r="J16" s="11" t="str">
        <f t="shared" si="1"/>
        <v>Силикагель индикатор d- 1,0-7,0 мм ГОСТ 8984-75</v>
      </c>
      <c r="K16" s="7"/>
      <c r="L16" s="12" t="str">
        <f t="shared" si="2"/>
        <v>кг</v>
      </c>
      <c r="M16" s="17">
        <f t="shared" si="3"/>
        <v>224.57</v>
      </c>
      <c r="N16" s="6"/>
      <c r="O16" s="12">
        <f t="shared" si="4"/>
        <v>210</v>
      </c>
      <c r="P16" s="13">
        <f t="shared" si="5"/>
        <v>0</v>
      </c>
      <c r="Q16" s="37"/>
      <c r="R16" s="37"/>
      <c r="S16" s="37"/>
      <c r="T16" s="37"/>
      <c r="U16" s="37"/>
      <c r="V16" s="37"/>
      <c r="W16" s="37"/>
      <c r="X16" s="37"/>
      <c r="Y16" s="37"/>
    </row>
    <row r="17" spans="1:90" ht="38.25" x14ac:dyDescent="0.25">
      <c r="A17" s="5"/>
      <c r="B17" s="23">
        <v>2</v>
      </c>
      <c r="C17" s="18" t="s">
        <v>20</v>
      </c>
      <c r="D17" s="6" t="s">
        <v>23</v>
      </c>
      <c r="E17" s="6">
        <v>83.9</v>
      </c>
      <c r="F17" s="22">
        <v>5760</v>
      </c>
      <c r="G17" s="14">
        <f t="shared" si="6"/>
        <v>483264.00000000006</v>
      </c>
      <c r="H17" s="1"/>
      <c r="I17" s="27">
        <f t="shared" si="0"/>
        <v>2</v>
      </c>
      <c r="J17" s="11" t="str">
        <f t="shared" si="1"/>
        <v>Силикагель технический КСКГ d- 2,8-7,0 мм ГОСТ 3956-76</v>
      </c>
      <c r="K17" s="7"/>
      <c r="L17" s="12" t="str">
        <f t="shared" si="2"/>
        <v>кг</v>
      </c>
      <c r="M17" s="17">
        <f t="shared" si="3"/>
        <v>83.9</v>
      </c>
      <c r="N17" s="6"/>
      <c r="O17" s="12">
        <f t="shared" si="4"/>
        <v>5760</v>
      </c>
      <c r="P17" s="13">
        <f t="shared" si="5"/>
        <v>0</v>
      </c>
      <c r="Q17" s="37"/>
      <c r="R17" s="37"/>
      <c r="S17" s="37"/>
      <c r="T17" s="37"/>
      <c r="U17" s="37"/>
      <c r="V17" s="37"/>
      <c r="W17" s="37"/>
      <c r="X17" s="37"/>
      <c r="Y17" s="37"/>
    </row>
    <row r="18" spans="1:90" ht="25.5" x14ac:dyDescent="0.25">
      <c r="A18" s="5"/>
      <c r="B18" s="23">
        <v>3</v>
      </c>
      <c r="C18" s="18" t="s">
        <v>35</v>
      </c>
      <c r="D18" s="6" t="s">
        <v>23</v>
      </c>
      <c r="E18" s="6">
        <v>170.12</v>
      </c>
      <c r="F18" s="22">
        <v>750</v>
      </c>
      <c r="G18" s="14">
        <v>127589.02</v>
      </c>
      <c r="H18" s="1"/>
      <c r="I18" s="27">
        <f t="shared" si="0"/>
        <v>3</v>
      </c>
      <c r="J18" s="11" t="str">
        <f t="shared" si="1"/>
        <v>Цеолит синтетический NaА-У d - 3,0 мм</v>
      </c>
      <c r="K18" s="7"/>
      <c r="L18" s="12" t="str">
        <f t="shared" si="2"/>
        <v>кг</v>
      </c>
      <c r="M18" s="17">
        <f t="shared" si="3"/>
        <v>170.12</v>
      </c>
      <c r="N18" s="6"/>
      <c r="O18" s="12">
        <f t="shared" si="4"/>
        <v>750</v>
      </c>
      <c r="P18" s="13">
        <f t="shared" si="5"/>
        <v>0</v>
      </c>
      <c r="Q18" s="37"/>
      <c r="R18" s="37"/>
      <c r="S18" s="37"/>
      <c r="T18" s="37"/>
      <c r="U18" s="37"/>
      <c r="V18" s="37"/>
      <c r="W18" s="37"/>
      <c r="X18" s="37"/>
      <c r="Y18" s="37"/>
    </row>
    <row r="19" spans="1:90" ht="15.75" x14ac:dyDescent="0.25">
      <c r="A19" s="5"/>
      <c r="B19" s="102" t="s">
        <v>27</v>
      </c>
      <c r="C19" s="103"/>
      <c r="D19" s="6"/>
      <c r="E19" s="6"/>
      <c r="F19" s="32">
        <f>F16+F17+F18</f>
        <v>6720</v>
      </c>
      <c r="G19" s="30">
        <f>G16+G17+G18</f>
        <v>658012.72000000009</v>
      </c>
      <c r="H19" s="1"/>
      <c r="I19" s="10"/>
      <c r="J19" s="11"/>
      <c r="K19" s="7"/>
      <c r="L19" s="12"/>
      <c r="M19" s="17"/>
      <c r="N19" s="6"/>
      <c r="O19" s="12"/>
      <c r="P19" s="13"/>
      <c r="Q19" s="37"/>
      <c r="R19" s="37"/>
      <c r="S19" s="37"/>
      <c r="T19" s="37"/>
      <c r="U19" s="37"/>
      <c r="V19" s="37"/>
      <c r="W19" s="37"/>
      <c r="X19" s="37"/>
      <c r="Y19" s="37"/>
    </row>
    <row r="20" spans="1:90" s="31" customFormat="1" ht="15.75" customHeight="1" x14ac:dyDescent="0.25">
      <c r="A20" s="101" t="s">
        <v>28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</row>
    <row r="21" spans="1:90" s="31" customFormat="1" ht="15.75" customHeight="1" x14ac:dyDescent="0.25">
      <c r="A21" s="101" t="s">
        <v>29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</row>
    <row r="22" spans="1:90" ht="25.5" x14ac:dyDescent="0.25">
      <c r="A22" s="5"/>
      <c r="B22" s="23">
        <v>1</v>
      </c>
      <c r="C22" s="25" t="s">
        <v>19</v>
      </c>
      <c r="D22" s="6" t="s">
        <v>23</v>
      </c>
      <c r="E22" s="6">
        <v>224.57</v>
      </c>
      <c r="F22" s="34">
        <v>30</v>
      </c>
      <c r="G22" s="14">
        <f t="shared" si="6"/>
        <v>6737.0999999999995</v>
      </c>
      <c r="H22" s="1"/>
      <c r="I22" s="27">
        <f t="shared" si="0"/>
        <v>1</v>
      </c>
      <c r="J22" s="11" t="str">
        <f t="shared" si="1"/>
        <v>Силикагель индикатор d- 1,0-7,0 мм ГОСТ 8984-75</v>
      </c>
      <c r="K22" s="7"/>
      <c r="L22" s="12" t="str">
        <f t="shared" si="2"/>
        <v>кг</v>
      </c>
      <c r="M22" s="17">
        <f t="shared" si="3"/>
        <v>224.57</v>
      </c>
      <c r="N22" s="6"/>
      <c r="O22" s="12">
        <f t="shared" si="4"/>
        <v>30</v>
      </c>
      <c r="P22" s="13">
        <f t="shared" si="5"/>
        <v>0</v>
      </c>
      <c r="Q22" s="37"/>
      <c r="R22" s="37"/>
      <c r="S22" s="37"/>
      <c r="T22" s="37"/>
      <c r="U22" s="37"/>
      <c r="V22" s="37"/>
      <c r="W22" s="37"/>
      <c r="X22" s="37"/>
      <c r="Y22" s="37"/>
    </row>
    <row r="23" spans="1:90" ht="38.25" x14ac:dyDescent="0.25">
      <c r="A23" s="5"/>
      <c r="B23" s="23">
        <v>2</v>
      </c>
      <c r="C23" s="25" t="s">
        <v>20</v>
      </c>
      <c r="D23" s="6" t="s">
        <v>23</v>
      </c>
      <c r="E23" s="6">
        <v>83.9</v>
      </c>
      <c r="F23" s="34">
        <v>325</v>
      </c>
      <c r="G23" s="14">
        <f t="shared" si="6"/>
        <v>27267.500000000004</v>
      </c>
      <c r="H23" s="1"/>
      <c r="I23" s="27">
        <f t="shared" si="0"/>
        <v>2</v>
      </c>
      <c r="J23" s="11" t="str">
        <f t="shared" si="1"/>
        <v>Силикагель технический КСКГ d- 2,8-7,0 мм ГОСТ 3956-76</v>
      </c>
      <c r="K23" s="7"/>
      <c r="L23" s="12" t="str">
        <f t="shared" si="2"/>
        <v>кг</v>
      </c>
      <c r="M23" s="17">
        <f t="shared" si="3"/>
        <v>83.9</v>
      </c>
      <c r="N23" s="6"/>
      <c r="O23" s="12">
        <f t="shared" si="4"/>
        <v>325</v>
      </c>
      <c r="P23" s="13">
        <f t="shared" si="5"/>
        <v>0</v>
      </c>
      <c r="Q23" s="37"/>
      <c r="R23" s="37"/>
      <c r="S23" s="37"/>
      <c r="T23" s="37"/>
      <c r="U23" s="37"/>
      <c r="V23" s="37"/>
      <c r="W23" s="37"/>
      <c r="X23" s="37"/>
      <c r="Y23" s="37"/>
    </row>
    <row r="24" spans="1:90" x14ac:dyDescent="0.25">
      <c r="A24" s="5"/>
      <c r="B24" s="104" t="s">
        <v>30</v>
      </c>
      <c r="C24" s="105"/>
      <c r="D24" s="6"/>
      <c r="E24" s="6"/>
      <c r="F24" s="32">
        <f>F21+F22+F23</f>
        <v>355</v>
      </c>
      <c r="G24" s="30">
        <f>G21+G22+G23</f>
        <v>34004.600000000006</v>
      </c>
      <c r="H24" s="1"/>
      <c r="I24" s="10"/>
      <c r="J24" s="11"/>
      <c r="K24" s="7"/>
      <c r="L24" s="12"/>
      <c r="M24" s="17"/>
      <c r="N24" s="6"/>
      <c r="O24" s="12"/>
      <c r="P24" s="13"/>
      <c r="Q24" s="37"/>
      <c r="R24" s="37"/>
      <c r="S24" s="37"/>
      <c r="T24" s="37"/>
      <c r="U24" s="37"/>
      <c r="V24" s="37"/>
      <c r="W24" s="37"/>
      <c r="X24" s="37"/>
      <c r="Y24" s="37"/>
    </row>
    <row r="25" spans="1:90" s="31" customFormat="1" ht="15.75" customHeight="1" x14ac:dyDescent="0.25">
      <c r="A25" s="101" t="s">
        <v>31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</row>
    <row r="26" spans="1:90" ht="25.5" x14ac:dyDescent="0.25">
      <c r="A26" s="5"/>
      <c r="B26" s="24">
        <v>1</v>
      </c>
      <c r="C26" s="25" t="s">
        <v>19</v>
      </c>
      <c r="D26" s="6" t="s">
        <v>23</v>
      </c>
      <c r="E26" s="19">
        <v>224.57</v>
      </c>
      <c r="F26" s="34">
        <v>25</v>
      </c>
      <c r="G26" s="14">
        <f t="shared" si="6"/>
        <v>5614.25</v>
      </c>
      <c r="H26" s="1"/>
      <c r="I26" s="27">
        <f t="shared" si="0"/>
        <v>1</v>
      </c>
      <c r="J26" s="33" t="s">
        <v>19</v>
      </c>
      <c r="K26" s="20"/>
      <c r="L26" s="12" t="str">
        <f t="shared" si="2"/>
        <v>кг</v>
      </c>
      <c r="M26" s="17">
        <f t="shared" si="3"/>
        <v>224.57</v>
      </c>
      <c r="N26" s="19"/>
      <c r="O26" s="12">
        <v>25</v>
      </c>
      <c r="P26" s="21">
        <f>N26*O26</f>
        <v>0</v>
      </c>
      <c r="Q26" s="37"/>
      <c r="R26" s="37"/>
      <c r="S26" s="37"/>
      <c r="T26" s="37"/>
      <c r="U26" s="37"/>
      <c r="V26" s="37"/>
      <c r="W26" s="37"/>
      <c r="X26" s="37"/>
      <c r="Y26" s="37"/>
    </row>
    <row r="27" spans="1:90" ht="38.25" x14ac:dyDescent="0.25">
      <c r="A27" s="5"/>
      <c r="B27" s="24">
        <v>2</v>
      </c>
      <c r="C27" s="25" t="s">
        <v>20</v>
      </c>
      <c r="D27" s="6" t="s">
        <v>23</v>
      </c>
      <c r="E27" s="19">
        <v>83.9</v>
      </c>
      <c r="F27" s="34">
        <v>225</v>
      </c>
      <c r="G27" s="14">
        <f>E27*F27</f>
        <v>18877.5</v>
      </c>
      <c r="H27" s="1"/>
      <c r="I27" s="27">
        <f t="shared" si="0"/>
        <v>2</v>
      </c>
      <c r="J27" s="33" t="s">
        <v>20</v>
      </c>
      <c r="K27" s="20"/>
      <c r="L27" s="12" t="str">
        <f t="shared" si="2"/>
        <v>кг</v>
      </c>
      <c r="M27" s="17">
        <f t="shared" si="3"/>
        <v>83.9</v>
      </c>
      <c r="N27" s="19"/>
      <c r="O27" s="12">
        <v>225</v>
      </c>
      <c r="P27" s="21">
        <f>N27*O27</f>
        <v>0</v>
      </c>
      <c r="Q27" s="37"/>
      <c r="R27" s="37"/>
      <c r="S27" s="37"/>
      <c r="T27" s="37"/>
      <c r="U27" s="37"/>
      <c r="V27" s="37"/>
      <c r="W27" s="37"/>
      <c r="X27" s="37"/>
      <c r="Y27" s="37"/>
    </row>
    <row r="28" spans="1:90" x14ac:dyDescent="0.25">
      <c r="A28" s="5"/>
      <c r="B28" s="104" t="s">
        <v>32</v>
      </c>
      <c r="C28" s="105"/>
      <c r="D28" s="6"/>
      <c r="E28" s="6"/>
      <c r="F28" s="32">
        <f>F25+F26+F27</f>
        <v>250</v>
      </c>
      <c r="G28" s="30">
        <f>G25+G26+G27</f>
        <v>24491.75</v>
      </c>
      <c r="H28" s="1"/>
      <c r="I28" s="10"/>
      <c r="J28" s="11"/>
      <c r="K28" s="7"/>
      <c r="L28" s="12"/>
      <c r="M28" s="17"/>
      <c r="N28" s="6"/>
      <c r="O28" s="12"/>
      <c r="P28" s="13"/>
      <c r="Q28" s="37"/>
      <c r="R28" s="37"/>
      <c r="S28" s="37"/>
      <c r="T28" s="37"/>
      <c r="U28" s="37"/>
      <c r="V28" s="37"/>
      <c r="W28" s="37"/>
      <c r="X28" s="37"/>
      <c r="Y28" s="37"/>
    </row>
    <row r="29" spans="1:90" s="31" customFormat="1" ht="15.75" customHeight="1" x14ac:dyDescent="0.25">
      <c r="A29" s="106" t="s">
        <v>33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</row>
    <row r="30" spans="1:90" ht="25.5" x14ac:dyDescent="0.25">
      <c r="A30" s="5"/>
      <c r="B30" s="24">
        <v>1</v>
      </c>
      <c r="C30" s="25" t="s">
        <v>19</v>
      </c>
      <c r="D30" s="6" t="s">
        <v>23</v>
      </c>
      <c r="E30" s="19">
        <v>224.57</v>
      </c>
      <c r="F30" s="34">
        <v>30</v>
      </c>
      <c r="G30" s="14">
        <f t="shared" si="6"/>
        <v>6737.0999999999995</v>
      </c>
      <c r="H30" s="1"/>
      <c r="I30" s="67">
        <f t="shared" si="0"/>
        <v>1</v>
      </c>
      <c r="J30" s="68" t="s">
        <v>19</v>
      </c>
      <c r="K30" s="20"/>
      <c r="L30" s="69" t="s">
        <v>23</v>
      </c>
      <c r="M30" s="70">
        <f t="shared" si="3"/>
        <v>224.57</v>
      </c>
      <c r="N30" s="19"/>
      <c r="O30" s="69">
        <v>30</v>
      </c>
      <c r="P30" s="21">
        <f>N30*O30</f>
        <v>0</v>
      </c>
      <c r="Q30" s="37"/>
      <c r="R30" s="37"/>
      <c r="S30" s="37"/>
      <c r="T30" s="37"/>
      <c r="U30" s="37"/>
      <c r="V30" s="37"/>
      <c r="W30" s="37"/>
      <c r="X30" s="37"/>
      <c r="Y30" s="37"/>
    </row>
    <row r="31" spans="1:90" s="28" customFormat="1" ht="26.25" customHeight="1" x14ac:dyDescent="0.25">
      <c r="A31" s="26"/>
      <c r="B31" s="24">
        <v>2</v>
      </c>
      <c r="C31" s="60" t="s">
        <v>20</v>
      </c>
      <c r="D31" s="19" t="s">
        <v>23</v>
      </c>
      <c r="E31" s="19">
        <v>83.9</v>
      </c>
      <c r="F31" s="61">
        <v>25</v>
      </c>
      <c r="G31" s="62">
        <f t="shared" si="6"/>
        <v>2097.5</v>
      </c>
      <c r="H31" s="1"/>
      <c r="I31" s="72">
        <f t="shared" si="0"/>
        <v>2</v>
      </c>
      <c r="J31" s="73" t="str">
        <f t="shared" si="1"/>
        <v>Силикагель технический КСКГ d- 2,8-7,0 мм ГОСТ 3956-76</v>
      </c>
      <c r="K31" s="74"/>
      <c r="L31" s="75" t="str">
        <f t="shared" si="2"/>
        <v>кг</v>
      </c>
      <c r="M31" s="76">
        <f t="shared" si="3"/>
        <v>83.9</v>
      </c>
      <c r="N31" s="64"/>
      <c r="O31" s="75">
        <f t="shared" si="4"/>
        <v>25</v>
      </c>
      <c r="P31" s="76">
        <f t="shared" si="5"/>
        <v>0</v>
      </c>
      <c r="Q31" s="37"/>
      <c r="R31" s="37"/>
      <c r="S31" s="37"/>
      <c r="T31" s="37"/>
      <c r="U31" s="37"/>
      <c r="V31" s="37"/>
      <c r="W31" s="37"/>
      <c r="X31" s="37"/>
      <c r="Y31" s="37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</row>
    <row r="32" spans="1:90" x14ac:dyDescent="0.25">
      <c r="A32" s="5"/>
      <c r="B32" s="107" t="s">
        <v>34</v>
      </c>
      <c r="C32" s="108"/>
      <c r="D32" s="64"/>
      <c r="E32" s="64"/>
      <c r="F32" s="32">
        <f>F29+F30+F31</f>
        <v>55</v>
      </c>
      <c r="G32" s="65">
        <f>G29+G30+G31</f>
        <v>8834.5999999999985</v>
      </c>
      <c r="H32" s="1"/>
      <c r="I32" s="77"/>
      <c r="J32" s="73"/>
      <c r="K32" s="74"/>
      <c r="L32" s="75"/>
      <c r="M32" s="76"/>
      <c r="N32" s="64"/>
      <c r="O32" s="75"/>
      <c r="P32" s="76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21" customHeight="1" x14ac:dyDescent="0.25">
      <c r="A33" s="5"/>
      <c r="B33" s="83" t="s">
        <v>6</v>
      </c>
      <c r="C33" s="83"/>
      <c r="D33" s="83"/>
      <c r="E33" s="83"/>
      <c r="F33" s="83"/>
      <c r="G33" s="66">
        <f>G32+G28+G24+G19+G14</f>
        <v>1031188.5300000001</v>
      </c>
      <c r="H33" s="1"/>
      <c r="I33" s="83" t="s">
        <v>6</v>
      </c>
      <c r="J33" s="83"/>
      <c r="K33" s="83"/>
      <c r="L33" s="83"/>
      <c r="M33" s="83"/>
      <c r="N33" s="83"/>
      <c r="O33" s="83"/>
      <c r="P33" s="66">
        <f>SUM(P10:P31)</f>
        <v>0</v>
      </c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15" customHeight="1" x14ac:dyDescent="0.25">
      <c r="A34" s="5"/>
      <c r="B34" s="98" t="s">
        <v>17</v>
      </c>
      <c r="C34" s="99"/>
      <c r="D34" s="99"/>
      <c r="E34" s="99"/>
      <c r="F34" s="63">
        <v>0.2</v>
      </c>
      <c r="G34" s="8">
        <f>G33*F34</f>
        <v>206237.70600000003</v>
      </c>
      <c r="H34" s="1"/>
      <c r="I34" s="100" t="s">
        <v>17</v>
      </c>
      <c r="J34" s="100"/>
      <c r="K34" s="100"/>
      <c r="L34" s="100"/>
      <c r="M34" s="100"/>
      <c r="N34" s="100"/>
      <c r="O34" s="78">
        <v>0.2</v>
      </c>
      <c r="P34" s="79">
        <f>P33*O34</f>
        <v>0</v>
      </c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15.75" customHeight="1" thickBot="1" x14ac:dyDescent="0.3">
      <c r="A35" s="5"/>
      <c r="B35" s="87" t="s">
        <v>7</v>
      </c>
      <c r="C35" s="88"/>
      <c r="D35" s="88"/>
      <c r="E35" s="88"/>
      <c r="F35" s="89"/>
      <c r="G35" s="9">
        <f>G33+G34</f>
        <v>1237426.2360000003</v>
      </c>
      <c r="H35" s="1"/>
      <c r="I35" s="95" t="s">
        <v>7</v>
      </c>
      <c r="J35" s="96"/>
      <c r="K35" s="96"/>
      <c r="L35" s="96"/>
      <c r="M35" s="96"/>
      <c r="N35" s="96"/>
      <c r="O35" s="97"/>
      <c r="P35" s="71">
        <f>P33+P34</f>
        <v>0</v>
      </c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33.75" customHeight="1" x14ac:dyDescent="0.25">
      <c r="B36" s="84" t="s">
        <v>15</v>
      </c>
      <c r="C36" s="84"/>
      <c r="D36" s="84"/>
      <c r="E36" s="84"/>
      <c r="F36" s="84"/>
      <c r="G36" s="84"/>
      <c r="H36" s="1"/>
      <c r="I36" s="1"/>
      <c r="J36" s="1"/>
      <c r="K36" s="1"/>
      <c r="L36" s="2"/>
      <c r="M36" s="2"/>
      <c r="N36" s="2"/>
      <c r="O36" s="1"/>
      <c r="P36" s="1"/>
      <c r="Q36" s="37"/>
      <c r="R36" s="37"/>
      <c r="S36" s="37"/>
      <c r="T36" s="37"/>
      <c r="U36" s="37"/>
      <c r="V36" s="37"/>
      <c r="W36" s="37"/>
      <c r="X36" s="37"/>
      <c r="Y36" s="37"/>
    </row>
    <row r="37" spans="1:25" ht="151.5" customHeight="1" x14ac:dyDescent="0.25">
      <c r="B37" s="84" t="s">
        <v>16</v>
      </c>
      <c r="C37" s="84"/>
      <c r="D37" s="84"/>
      <c r="E37" s="84"/>
      <c r="F37" s="84"/>
      <c r="G37" s="84"/>
      <c r="H37" s="3"/>
      <c r="I37" s="3"/>
      <c r="J37" s="3"/>
      <c r="K37" s="3"/>
      <c r="L37" s="3"/>
      <c r="M37" s="3"/>
      <c r="N37" s="3"/>
      <c r="O37" s="3"/>
      <c r="P37" s="3"/>
      <c r="Q37" s="40"/>
      <c r="R37" s="40"/>
      <c r="S37" s="40"/>
      <c r="T37" s="40"/>
      <c r="U37" s="40"/>
      <c r="V37" s="40"/>
      <c r="W37" s="40"/>
      <c r="X37" s="40"/>
      <c r="Y37" s="37"/>
    </row>
    <row r="38" spans="1:25" x14ac:dyDescent="0.25">
      <c r="Y38" s="37"/>
    </row>
  </sheetData>
  <mergeCells count="24">
    <mergeCell ref="A20:P20"/>
    <mergeCell ref="A21:P21"/>
    <mergeCell ref="B37:G37"/>
    <mergeCell ref="B24:C24"/>
    <mergeCell ref="A25:P25"/>
    <mergeCell ref="B28:C28"/>
    <mergeCell ref="A29:P29"/>
    <mergeCell ref="B32:C32"/>
    <mergeCell ref="I7:P7"/>
    <mergeCell ref="I33:O33"/>
    <mergeCell ref="B36:G36"/>
    <mergeCell ref="B1:P1"/>
    <mergeCell ref="B3:E3"/>
    <mergeCell ref="B33:F33"/>
    <mergeCell ref="B35:F35"/>
    <mergeCell ref="B4:G4"/>
    <mergeCell ref="B7:G7"/>
    <mergeCell ref="I35:O35"/>
    <mergeCell ref="B34:E34"/>
    <mergeCell ref="I34:N34"/>
    <mergeCell ref="A9:P9"/>
    <mergeCell ref="B14:C14"/>
    <mergeCell ref="A15:P15"/>
    <mergeCell ref="B19:C19"/>
  </mergeCells>
  <pageMargins left="0.7" right="0.7" top="0.75" bottom="0.75" header="0.3" footer="0.3"/>
  <pageSetup paperSize="9" orientation="portrait" r:id="rId1"/>
  <ignoredErrors>
    <ignoredError sqref="L31 L22:L23 L10:L13 L16:L18 E13" unlockedFormula="1"/>
    <ignoredError sqref="G14 G19 G24 G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2018-11-13T04:49:02Z</dcterms:modified>
</cp:coreProperties>
</file>