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11" i="1"/>
  <c r="I12" i="1"/>
  <c r="I13" i="1"/>
  <c r="I14" i="1"/>
  <c r="I9" i="1"/>
  <c r="M10" i="1"/>
  <c r="M11" i="1"/>
  <c r="M12" i="1"/>
  <c r="M13" i="1"/>
  <c r="M14" i="1"/>
  <c r="M9" i="1"/>
  <c r="O10" i="1"/>
  <c r="P10" i="1" s="1"/>
  <c r="O11" i="1"/>
  <c r="P11" i="1" s="1"/>
  <c r="O12" i="1"/>
  <c r="P12" i="1" s="1"/>
  <c r="O13" i="1"/>
  <c r="P13" i="1" s="1"/>
  <c r="O14" i="1"/>
  <c r="P14" i="1" s="1"/>
  <c r="O9" i="1"/>
  <c r="P9" i="1" s="1"/>
  <c r="L10" i="1"/>
  <c r="L11" i="1"/>
  <c r="L12" i="1"/>
  <c r="L13" i="1"/>
  <c r="L14" i="1"/>
  <c r="L9" i="1"/>
  <c r="J10" i="1"/>
  <c r="J11" i="1"/>
  <c r="J12" i="1"/>
  <c r="J13" i="1"/>
  <c r="J14" i="1"/>
  <c r="J9" i="1"/>
  <c r="G10" i="1"/>
  <c r="G11" i="1"/>
  <c r="G12" i="1"/>
  <c r="G13" i="1"/>
  <c r="G14" i="1"/>
  <c r="G9" i="1"/>
  <c r="P15" i="1" l="1"/>
  <c r="G15" i="1"/>
  <c r="G16" i="1" l="1"/>
  <c r="G17" i="1" s="1"/>
  <c r="P16" i="1"/>
  <c r="P17" i="1" s="1"/>
</calcChain>
</file>

<file path=xl/sharedStrings.xml><?xml version="1.0" encoding="utf-8"?>
<sst xmlns="http://schemas.openxmlformats.org/spreadsheetml/2006/main" count="38" uniqueCount="26">
  <si>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</si>
  <si>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</si>
  <si>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</si>
  <si>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</si>
  <si>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</si>
  <si>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</si>
  <si>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</si>
  <si>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</si>
  <si>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</si>
  <si>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</si>
  <si>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</si>
  <si>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</si>
  <si>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</si>
  <si>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</si>
  <si>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</si>
  <si>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</si>
  <si>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</si>
  <si>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</si>
  <si>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</si>
  <si>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Компоненты системы учета четвертого типа (в памках внедрения АИИС КУЭ в филиале АО "ДРСК" "АЭС")</t>
  </si>
  <si>
    <r>
      <t xml:space="preserve">Счетчик электрической энергии 3-хфазный многотарифный </t>
    </r>
    <r>
      <rPr>
        <b/>
        <sz val="10"/>
        <rFont val="Times New Roman"/>
        <family val="1"/>
        <charset val="204"/>
      </rPr>
      <t>CE303 S31 543 JR1VZ CE831M01.03</t>
    </r>
  </si>
  <si>
    <r>
      <t xml:space="preserve">Счетчик электрической энергии 3-хфазный многотарифный </t>
    </r>
    <r>
      <rPr>
        <b/>
        <sz val="10"/>
        <rFont val="Times New Roman"/>
        <family val="1"/>
        <charset val="204"/>
      </rPr>
      <t>СЕ303 S31 503 JAYVZ</t>
    </r>
  </si>
  <si>
    <r>
      <t xml:space="preserve">Счетчик электрической энергии </t>
    </r>
    <r>
      <rPr>
        <b/>
        <sz val="10"/>
        <rFont val="Times New Roman"/>
        <family val="1"/>
        <charset val="204"/>
      </rPr>
      <t>CE303 S31 543-JAVZ</t>
    </r>
  </si>
  <si>
    <r>
      <t xml:space="preserve">Счетчик электрической энергии </t>
    </r>
    <r>
      <rPr>
        <b/>
        <sz val="10"/>
        <rFont val="Times New Roman"/>
        <family val="1"/>
        <charset val="204"/>
      </rPr>
      <t xml:space="preserve">CE308 C36 746 OPR1 QYVF RP03 DLP </t>
    </r>
    <r>
      <rPr>
        <sz val="10"/>
        <rFont val="Times New Roman"/>
        <family val="1"/>
        <charset val="204"/>
      </rPr>
      <t>(с устройством считывания счетчиков CE901 RUP-02, с комплектом крепежной арматуры)</t>
    </r>
  </si>
  <si>
    <r>
      <t xml:space="preserve">Счетчик электрической энергии однофазный </t>
    </r>
    <r>
      <rPr>
        <b/>
        <sz val="10"/>
        <rFont val="Times New Roman"/>
        <family val="1"/>
        <charset val="204"/>
      </rPr>
      <t xml:space="preserve">СЕ208 С2 849.2.OPR1.QD </t>
    </r>
    <r>
      <rPr>
        <sz val="10"/>
        <rFont val="Times New Roman"/>
        <family val="1"/>
        <charset val="204"/>
      </rPr>
      <t>(с устройством считывания счетчиков CE901 RUP-02, с комплектом крепежной арматуры)</t>
    </r>
  </si>
  <si>
    <r>
      <t xml:space="preserve">Устройство сбора и передачи данных </t>
    </r>
    <r>
      <rPr>
        <b/>
        <sz val="10"/>
        <rFont val="Times New Roman"/>
        <family val="1"/>
        <charset val="204"/>
      </rPr>
      <t>СЕ805М-RF01</t>
    </r>
    <r>
      <rPr>
        <sz val="10"/>
        <rFont val="Times New Roman"/>
        <family val="1"/>
        <charset val="204"/>
      </rPr>
      <t xml:space="preserve"> (с ОИН 1, антенной антивандальной "Антей-700 В" SMA GSM 900/1800 врезная, кабель 3 м)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</si>
</sst>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rgb="FF002060"/>
      <name val="Calibri"/>
      <family val="2"/>
      <charset val="204"/>
      <scheme val="minor"/>
    </font>
    <font>
      <b/>
      <i/>
      <sz val="10"/>
      <color theme="0" tint="-0.49998474074526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21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3" fontId="7" fillId="2" borderId="8" xfId="0" applyNumberFormat="1" applyFont="1" applyFill="1" applyBorder="1" applyAlignment="1" applyProtection="1">
      <alignment horizontal="center" vertical="top" wrapText="1"/>
      <protection locked="0"/>
    </xf>
    <xf numFmtId="4" fontId="7" fillId="2" borderId="11" xfId="0" applyNumberFormat="1" applyFont="1" applyFill="1" applyBorder="1" applyAlignment="1" applyProtection="1">
      <alignment horizontal="center" vertical="top" wrapText="1"/>
      <protection locked="0"/>
    </xf>
    <xf numFmtId="3" fontId="7" fillId="2" borderId="11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9" fontId="7" fillId="2" borderId="11" xfId="0" applyNumberFormat="1" applyFont="1" applyFill="1" applyBorder="1" applyAlignment="1" applyProtection="1">
      <alignment horizontal="left" vertical="top" wrapText="1"/>
      <protection locked="0"/>
    </xf>
    <xf numFmtId="4" fontId="1" fillId="4" borderId="19" xfId="0" applyNumberFormat="1" applyFont="1" applyFill="1" applyBorder="1" applyAlignment="1">
      <alignment horizontal="center" vertical="center" wrapText="1"/>
    </xf>
    <xf numFmtId="4" fontId="2" fillId="4" borderId="27" xfId="0" applyNumberFormat="1" applyFont="1" applyFill="1" applyBorder="1" applyAlignment="1">
      <alignment horizontal="center" vertical="top" wrapText="1"/>
    </xf>
    <xf numFmtId="4" fontId="2" fillId="4" borderId="26" xfId="0" applyNumberFormat="1" applyFont="1" applyFill="1" applyBorder="1" applyAlignment="1">
      <alignment horizontal="center" vertical="top" wrapText="1"/>
    </xf>
    <xf numFmtId="49" fontId="2" fillId="5" borderId="17" xfId="0" applyNumberFormat="1" applyFont="1" applyFill="1" applyBorder="1" applyAlignment="1">
      <alignment horizontal="left" vertical="top" wrapText="1"/>
    </xf>
    <xf numFmtId="49" fontId="2" fillId="5" borderId="18" xfId="0" applyNumberFormat="1" applyFont="1" applyFill="1" applyBorder="1" applyAlignment="1">
      <alignment horizontal="left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2" fillId="5" borderId="12" xfId="0" applyNumberFormat="1" applyFont="1" applyFill="1" applyBorder="1" applyAlignment="1">
      <alignment horizontal="center" vertical="top" wrapText="1"/>
    </xf>
    <xf numFmtId="4" fontId="7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7" fillId="2" borderId="28" xfId="0" applyNumberFormat="1" applyFont="1" applyFill="1" applyBorder="1" applyAlignment="1" applyProtection="1">
      <alignment horizontal="center" vertical="top" wrapText="1"/>
    </xf>
    <xf numFmtId="0" fontId="10" fillId="4" borderId="4" xfId="0" applyFont="1" applyFill="1" applyBorder="1" applyAlignment="1">
      <alignment horizontal="center" vertical="center" wrapText="1"/>
    </xf>
    <xf numFmtId="0" fontId="12" fillId="0" borderId="29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0" fontId="4" fillId="5" borderId="7" xfId="0" applyFont="1" applyFill="1" applyBorder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5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4" fontId="8" fillId="4" borderId="13" xfId="0" applyNumberFormat="1" applyFont="1" applyFill="1" applyBorder="1" applyAlignment="1" applyProtection="1">
      <alignment horizontal="right" vertical="center" wrapText="1"/>
    </xf>
    <xf numFmtId="4" fontId="8" fillId="4" borderId="14" xfId="0" applyNumberFormat="1" applyFont="1" applyFill="1" applyBorder="1" applyAlignment="1" applyProtection="1">
      <alignment horizontal="right" vertical="center" wrapText="1"/>
    </xf>
    <xf numFmtId="4" fontId="8" fillId="4" borderId="15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 wrapText="1"/>
    </xf>
    <xf numFmtId="4" fontId="7" fillId="4" borderId="24" xfId="0" applyNumberFormat="1" applyFont="1" applyFill="1" applyBorder="1" applyAlignment="1" applyProtection="1">
      <alignment horizontal="right" vertical="top" wrapText="1"/>
    </xf>
    <xf numFmtId="4" fontId="7" fillId="4" borderId="25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0" fontId="11" fillId="2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E25" sqref="E2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2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8" t="s">
        <v>2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2" t="s">
        <v>12</v>
      </c>
      <c r="C3" s="33"/>
      <c r="D3" s="33"/>
      <c r="E3" s="39"/>
      <c r="F3" s="27">
        <v>14281877.369999999</v>
      </c>
      <c r="G3" s="24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9" t="s">
        <v>19</v>
      </c>
      <c r="C4" s="49"/>
      <c r="D4" s="49"/>
      <c r="E4" s="49"/>
      <c r="F4" s="49"/>
      <c r="G4" s="4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3" t="s">
        <v>13</v>
      </c>
      <c r="C7" s="39"/>
      <c r="D7" s="44"/>
      <c r="E7" s="44"/>
      <c r="F7" s="45"/>
      <c r="G7" s="46"/>
      <c r="H7" s="3"/>
      <c r="I7" s="32" t="s">
        <v>4</v>
      </c>
      <c r="J7" s="33"/>
      <c r="K7" s="33"/>
      <c r="L7" s="33"/>
      <c r="M7" s="33"/>
      <c r="N7" s="33"/>
      <c r="O7" s="33"/>
      <c r="P7" s="34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5" t="s">
        <v>5</v>
      </c>
      <c r="C8" s="6" t="s">
        <v>0</v>
      </c>
      <c r="D8" s="6" t="s">
        <v>9</v>
      </c>
      <c r="E8" s="7" t="s">
        <v>10</v>
      </c>
      <c r="F8" s="7" t="s">
        <v>6</v>
      </c>
      <c r="G8" s="8" t="s">
        <v>11</v>
      </c>
      <c r="H8" s="1"/>
      <c r="I8" s="5" t="s">
        <v>5</v>
      </c>
      <c r="J8" s="6" t="s">
        <v>1</v>
      </c>
      <c r="K8" s="7" t="s">
        <v>15</v>
      </c>
      <c r="L8" s="6" t="s">
        <v>9</v>
      </c>
      <c r="M8" s="7" t="s">
        <v>10</v>
      </c>
      <c r="N8" s="7" t="s">
        <v>16</v>
      </c>
      <c r="O8" s="7" t="s">
        <v>6</v>
      </c>
      <c r="P8" s="8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51" x14ac:dyDescent="0.25">
      <c r="A9" s="4"/>
      <c r="B9" s="29">
        <v>1</v>
      </c>
      <c r="C9" s="28" t="s">
        <v>20</v>
      </c>
      <c r="D9" s="9" t="s">
        <v>14</v>
      </c>
      <c r="E9" s="9">
        <v>7065.3474576271192</v>
      </c>
      <c r="F9" s="10">
        <v>21</v>
      </c>
      <c r="G9" s="23">
        <f>E9*F9</f>
        <v>148372.29661016949</v>
      </c>
      <c r="H9" s="1"/>
      <c r="I9" s="30">
        <f>B9</f>
        <v>1</v>
      </c>
      <c r="J9" s="18" t="str">
        <f>C9</f>
        <v>Счетчик электрической энергии 3-хфазный многотарифный CE303 S31 543 JR1VZ CE831M01.03</v>
      </c>
      <c r="K9" s="13"/>
      <c r="L9" s="20" t="str">
        <f>D9</f>
        <v>шт.</v>
      </c>
      <c r="M9" s="25">
        <f>E9</f>
        <v>7065.3474576271192</v>
      </c>
      <c r="N9" s="9"/>
      <c r="O9" s="20">
        <f>F9</f>
        <v>21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51" x14ac:dyDescent="0.25">
      <c r="A10" s="4"/>
      <c r="B10" s="29">
        <v>2</v>
      </c>
      <c r="C10" s="28" t="s">
        <v>21</v>
      </c>
      <c r="D10" s="9" t="s">
        <v>14</v>
      </c>
      <c r="E10" s="9">
        <v>5278.8305084745771</v>
      </c>
      <c r="F10" s="10">
        <v>1</v>
      </c>
      <c r="G10" s="23">
        <f t="shared" ref="G10:G14" si="0">E10*F10</f>
        <v>5278.8305084745771</v>
      </c>
      <c r="H10" s="1"/>
      <c r="I10" s="30">
        <f t="shared" ref="I10:I14" si="1">B10</f>
        <v>2</v>
      </c>
      <c r="J10" s="18" t="str">
        <f t="shared" ref="J10:J14" si="2">C10</f>
        <v>Счетчик электрической энергии 3-хфазный многотарифный СЕ303 S31 503 JAYVZ</v>
      </c>
      <c r="K10" s="13"/>
      <c r="L10" s="20" t="str">
        <f t="shared" ref="L10:L14" si="3">D10</f>
        <v>шт.</v>
      </c>
      <c r="M10" s="25">
        <f t="shared" ref="M10:M14" si="4">E10</f>
        <v>5278.8305084745771</v>
      </c>
      <c r="N10" s="9"/>
      <c r="O10" s="20">
        <f t="shared" ref="O10:O14" si="5">F10</f>
        <v>1</v>
      </c>
      <c r="P10" s="21">
        <f t="shared" ref="P10:P14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8.25" x14ac:dyDescent="0.25">
      <c r="A11" s="4"/>
      <c r="B11" s="29">
        <v>3</v>
      </c>
      <c r="C11" s="28" t="s">
        <v>22</v>
      </c>
      <c r="D11" s="9" t="s">
        <v>14</v>
      </c>
      <c r="E11" s="9">
        <v>5740.5593220338988</v>
      </c>
      <c r="F11" s="10">
        <v>55</v>
      </c>
      <c r="G11" s="23">
        <f t="shared" si="0"/>
        <v>315730.76271186443</v>
      </c>
      <c r="H11" s="1"/>
      <c r="I11" s="30">
        <f t="shared" si="1"/>
        <v>3</v>
      </c>
      <c r="J11" s="18" t="str">
        <f t="shared" si="2"/>
        <v>Счетчик электрической энергии CE303 S31 543-JAVZ</v>
      </c>
      <c r="K11" s="13"/>
      <c r="L11" s="20" t="str">
        <f t="shared" si="3"/>
        <v>шт.</v>
      </c>
      <c r="M11" s="25">
        <f t="shared" si="4"/>
        <v>5740.5593220338988</v>
      </c>
      <c r="N11" s="9"/>
      <c r="O11" s="20">
        <f t="shared" si="5"/>
        <v>55</v>
      </c>
      <c r="P11" s="21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89.25" x14ac:dyDescent="0.25">
      <c r="A12" s="4"/>
      <c r="B12" s="29">
        <v>4</v>
      </c>
      <c r="C12" s="28" t="s">
        <v>23</v>
      </c>
      <c r="D12" s="9" t="s">
        <v>14</v>
      </c>
      <c r="E12" s="9">
        <v>20603.550847457627</v>
      </c>
      <c r="F12" s="10">
        <v>34</v>
      </c>
      <c r="G12" s="23">
        <f t="shared" si="0"/>
        <v>700520.72881355928</v>
      </c>
      <c r="H12" s="1"/>
      <c r="I12" s="30">
        <f t="shared" si="1"/>
        <v>4</v>
      </c>
      <c r="J12" s="18" t="str">
        <f t="shared" si="2"/>
        <v>Счетчик электрической энергии CE308 C36 746 OPR1 QYVF RP03 DLP (с устройством считывания счетчиков CE901 RUP-02, с комплектом крепежной арматуры)</v>
      </c>
      <c r="K12" s="13"/>
      <c r="L12" s="20" t="str">
        <f t="shared" si="3"/>
        <v>шт.</v>
      </c>
      <c r="M12" s="25">
        <f t="shared" si="4"/>
        <v>20603.550847457627</v>
      </c>
      <c r="N12" s="9"/>
      <c r="O12" s="20">
        <f t="shared" si="5"/>
        <v>34</v>
      </c>
      <c r="P12" s="21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89.25" x14ac:dyDescent="0.25">
      <c r="A13" s="4"/>
      <c r="B13" s="29">
        <v>5</v>
      </c>
      <c r="C13" s="28" t="s">
        <v>24</v>
      </c>
      <c r="D13" s="9" t="s">
        <v>14</v>
      </c>
      <c r="E13" s="9">
        <v>11920.271186440679</v>
      </c>
      <c r="F13" s="10">
        <v>1068</v>
      </c>
      <c r="G13" s="23">
        <f t="shared" si="0"/>
        <v>12730849.627118645</v>
      </c>
      <c r="H13" s="1"/>
      <c r="I13" s="30">
        <f t="shared" si="1"/>
        <v>5</v>
      </c>
      <c r="J13" s="18" t="str">
        <f t="shared" si="2"/>
        <v>Счетчик электрической энергии однофазный СЕ208 С2 849.2.OPR1.QD (с устройством считывания счетчиков CE901 RUP-02, с комплектом крепежной арматуры)</v>
      </c>
      <c r="K13" s="13"/>
      <c r="L13" s="20" t="str">
        <f t="shared" si="3"/>
        <v>шт.</v>
      </c>
      <c r="M13" s="25">
        <f t="shared" si="4"/>
        <v>11920.271186440679</v>
      </c>
      <c r="N13" s="9"/>
      <c r="O13" s="20">
        <f t="shared" si="5"/>
        <v>1068</v>
      </c>
      <c r="P13" s="21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77.25" thickBot="1" x14ac:dyDescent="0.3">
      <c r="A14" s="4"/>
      <c r="B14" s="31">
        <v>6</v>
      </c>
      <c r="C14" s="28" t="s">
        <v>25</v>
      </c>
      <c r="D14" s="9" t="s">
        <v>14</v>
      </c>
      <c r="E14" s="11">
        <v>76225.025423728817</v>
      </c>
      <c r="F14" s="12">
        <v>5</v>
      </c>
      <c r="G14" s="23">
        <f t="shared" si="0"/>
        <v>381125.12711864407</v>
      </c>
      <c r="H14" s="1"/>
      <c r="I14" s="30">
        <f t="shared" si="1"/>
        <v>6</v>
      </c>
      <c r="J14" s="19" t="str">
        <f t="shared" si="2"/>
        <v>Устройство сбора и передачи данных СЕ805М-RF01 (с ОИН 1, антенной антивандальной "Антей-700 В" SMA GSM 900/1800 врезная, кабель 3 м)</v>
      </c>
      <c r="K14" s="14"/>
      <c r="L14" s="20" t="str">
        <f t="shared" si="3"/>
        <v>шт.</v>
      </c>
      <c r="M14" s="25">
        <f t="shared" si="4"/>
        <v>76225.025423728817</v>
      </c>
      <c r="N14" s="11"/>
      <c r="O14" s="20">
        <f t="shared" si="5"/>
        <v>5</v>
      </c>
      <c r="P14" s="22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1" customHeight="1" thickBot="1" x14ac:dyDescent="0.3">
      <c r="A15" s="4"/>
      <c r="B15" s="35" t="s">
        <v>7</v>
      </c>
      <c r="C15" s="36"/>
      <c r="D15" s="36"/>
      <c r="E15" s="36"/>
      <c r="F15" s="37"/>
      <c r="G15" s="15">
        <f>SUM(G9:G14)</f>
        <v>14281877.372881357</v>
      </c>
      <c r="H15" s="1"/>
      <c r="I15" s="35" t="s">
        <v>7</v>
      </c>
      <c r="J15" s="36"/>
      <c r="K15" s="36"/>
      <c r="L15" s="36"/>
      <c r="M15" s="36"/>
      <c r="N15" s="36"/>
      <c r="O15" s="37"/>
      <c r="P15" s="15">
        <f>SUM(P9:P14)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4"/>
      <c r="B16" s="47" t="s">
        <v>18</v>
      </c>
      <c r="C16" s="48"/>
      <c r="D16" s="48"/>
      <c r="E16" s="48"/>
      <c r="F16" s="26">
        <v>0.2</v>
      </c>
      <c r="G16" s="16">
        <f>G15*F16</f>
        <v>2856375.4745762716</v>
      </c>
      <c r="H16" s="1"/>
      <c r="I16" s="47" t="s">
        <v>18</v>
      </c>
      <c r="J16" s="48"/>
      <c r="K16" s="48"/>
      <c r="L16" s="48"/>
      <c r="M16" s="48"/>
      <c r="N16" s="48"/>
      <c r="O16" s="26">
        <v>0.2</v>
      </c>
      <c r="P16" s="16">
        <f>P15*O16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thickBot="1" x14ac:dyDescent="0.3">
      <c r="A17" s="4"/>
      <c r="B17" s="40" t="s">
        <v>8</v>
      </c>
      <c r="C17" s="41"/>
      <c r="D17" s="41"/>
      <c r="E17" s="41"/>
      <c r="F17" s="42"/>
      <c r="G17" s="17">
        <f>G15+G16</f>
        <v>17138252.847457629</v>
      </c>
      <c r="H17" s="1"/>
      <c r="I17" s="40" t="s">
        <v>8</v>
      </c>
      <c r="J17" s="41"/>
      <c r="K17" s="41"/>
      <c r="L17" s="41"/>
      <c r="M17" s="41"/>
      <c r="N17" s="41"/>
      <c r="O17" s="42"/>
      <c r="P17" s="17">
        <f>P15+P16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Z18" s="1"/>
    </row>
  </sheetData>
  <mergeCells count="11">
    <mergeCell ref="I7:P7"/>
    <mergeCell ref="I15:O15"/>
    <mergeCell ref="B1:P1"/>
    <mergeCell ref="B3:E3"/>
    <mergeCell ref="B15:F15"/>
    <mergeCell ref="B17:F17"/>
    <mergeCell ref="B4:G4"/>
    <mergeCell ref="B7:G7"/>
    <mergeCell ref="I17:O17"/>
    <mergeCell ref="B16:E16"/>
    <mergeCell ref="I16:N16"/>
  </mergeCells>
  <pageMargins left="0.7" right="0.7" top="0.75" bottom="0.75" header="0.3" footer="0.3"/>
  <pageSetup paperSize="9" orientation="portrait" r:id="rId1"/>
  <ignoredErrors>
    <ignoredError sqref="L9 L10:L13 L1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Терешкина Гузалия Мавлимьяновна</cp:lastModifiedBy>
  <dcterms:created xsi:type="dcterms:W3CDTF">2018-05-22T01:14:50Z</dcterms:created>
  <dcterms:modified xsi:type="dcterms:W3CDTF">2018-11-20T02:50:20Z</dcterms:modified>
</cp:coreProperties>
</file>