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1273 ЗП ЭФ Комп. трансф подстанции\Приложение 1 Технические требования\"/>
    </mc:Choice>
  </mc:AlternateContent>
  <bookViews>
    <workbookView xWindow="0" yWindow="60" windowWidth="16815" windowHeight="7005"/>
  </bookViews>
  <sheets>
    <sheet name="Структура НМЦ" sheetId="1" r:id="rId1"/>
  </sheets>
  <definedNames>
    <definedName name="СпособЗакупки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7" i="1" l="1"/>
  <c r="G27" i="1"/>
  <c r="I16" i="1" l="1"/>
  <c r="G10" i="1" l="1"/>
  <c r="J26" i="1"/>
  <c r="O25" i="1"/>
  <c r="P25" i="1" s="1"/>
  <c r="M25" i="1"/>
  <c r="L25" i="1"/>
  <c r="J25" i="1"/>
  <c r="I25" i="1"/>
  <c r="G25" i="1"/>
  <c r="O24" i="1"/>
  <c r="P24" i="1" s="1"/>
  <c r="M24" i="1"/>
  <c r="L24" i="1"/>
  <c r="J24" i="1"/>
  <c r="I24" i="1"/>
  <c r="G24" i="1"/>
  <c r="O23" i="1"/>
  <c r="P23" i="1" s="1"/>
  <c r="M23" i="1"/>
  <c r="L23" i="1"/>
  <c r="J23" i="1"/>
  <c r="I23" i="1"/>
  <c r="G23" i="1"/>
  <c r="O22" i="1"/>
  <c r="P22" i="1" s="1"/>
  <c r="M22" i="1"/>
  <c r="L22" i="1"/>
  <c r="J22" i="1"/>
  <c r="I22" i="1"/>
  <c r="G22" i="1"/>
  <c r="O21" i="1"/>
  <c r="P21" i="1" s="1"/>
  <c r="M21" i="1"/>
  <c r="L21" i="1"/>
  <c r="J21" i="1"/>
  <c r="I21" i="1"/>
  <c r="G21" i="1"/>
  <c r="O20" i="1"/>
  <c r="P20" i="1" s="1"/>
  <c r="M20" i="1"/>
  <c r="L20" i="1"/>
  <c r="J20" i="1"/>
  <c r="I20" i="1"/>
  <c r="G20" i="1"/>
  <c r="I9" i="1"/>
  <c r="I8" i="1"/>
  <c r="G11" i="1" l="1"/>
  <c r="G12" i="1"/>
  <c r="G13" i="1"/>
  <c r="G14" i="1"/>
  <c r="G15" i="1"/>
  <c r="G17" i="1"/>
  <c r="I11" i="1" l="1"/>
  <c r="I12" i="1"/>
  <c r="I13" i="1"/>
  <c r="I14" i="1"/>
  <c r="I15" i="1"/>
  <c r="I17" i="1"/>
  <c r="I18" i="1"/>
  <c r="I19" i="1"/>
  <c r="I10" i="1"/>
  <c r="M11" i="1"/>
  <c r="M12" i="1"/>
  <c r="M13" i="1"/>
  <c r="M14" i="1"/>
  <c r="M15" i="1"/>
  <c r="M17" i="1"/>
  <c r="M18" i="1"/>
  <c r="M19" i="1"/>
  <c r="M10" i="1"/>
  <c r="O11" i="1"/>
  <c r="P11" i="1" s="1"/>
  <c r="O12" i="1"/>
  <c r="P12" i="1" s="1"/>
  <c r="O13" i="1"/>
  <c r="P13" i="1" s="1"/>
  <c r="O14" i="1"/>
  <c r="P14" i="1" s="1"/>
  <c r="O15" i="1"/>
  <c r="P15" i="1" s="1"/>
  <c r="O17" i="1"/>
  <c r="P17" i="1" s="1"/>
  <c r="O18" i="1"/>
  <c r="P18" i="1" s="1"/>
  <c r="O19" i="1"/>
  <c r="P19" i="1" s="1"/>
  <c r="O10" i="1"/>
  <c r="P10" i="1" s="1"/>
  <c r="L11" i="1"/>
  <c r="L12" i="1"/>
  <c r="L13" i="1"/>
  <c r="L14" i="1"/>
  <c r="L15" i="1"/>
  <c r="L17" i="1"/>
  <c r="L18" i="1"/>
  <c r="L19" i="1"/>
  <c r="L10" i="1"/>
  <c r="J11" i="1"/>
  <c r="J12" i="1"/>
  <c r="J13" i="1"/>
  <c r="J14" i="1"/>
  <c r="J15" i="1"/>
  <c r="J17" i="1"/>
  <c r="J18" i="1"/>
  <c r="J19" i="1"/>
  <c r="J10" i="1"/>
  <c r="G18" i="1"/>
  <c r="G19" i="1"/>
  <c r="G26" i="1" l="1"/>
  <c r="P26" i="1"/>
  <c r="P28" i="1" s="1"/>
  <c r="P29" i="1" s="1"/>
  <c r="G28" i="1" l="1"/>
  <c r="G29" i="1" s="1"/>
</calcChain>
</file>

<file path=xl/sharedStrings.xml><?xml version="1.0" encoding="utf-8"?>
<sst xmlns="http://schemas.openxmlformats.org/spreadsheetml/2006/main" count="59" uniqueCount="33">
  <si>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</si>
  <si>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</si>
  <si>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</si>
  <si>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</si>
  <si>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</si>
  <si>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</si>
  <si>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</si>
  <si>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</si>
  <si>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</si>
  <si>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</si>
  <si>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</si>
  <si>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</si>
  <si>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</si>
  <si>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</si>
  <si>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</si>
  <si>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</si>
  <si>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 филиал АО «ДРСК» «Амурские электрические сети»</t>
  </si>
  <si>
    <t>Отгрузочные реквизиты: Станция Благовещенск Заб. Ж.Д. код станции- 954704, код предприятия – 9533, ОКПО – 97987579</t>
  </si>
  <si>
    <t xml:space="preserve">Итого по филиалу Амурские электрические сети  </t>
  </si>
  <si>
    <t>КМТП-160/10/0,4 УХЛ1 с трансформатором ТМГ</t>
  </si>
  <si>
    <t>КМТП-63/10/0,4 УХЛ1 с трансформатором ТМГ</t>
  </si>
  <si>
    <t>КМТП-40/10/0,4 УХЛ1 с трансформатором ТМГ</t>
  </si>
  <si>
    <t>КТПН-160/10/0,4</t>
  </si>
  <si>
    <t>КТПН-630/6/0,4</t>
  </si>
  <si>
    <t>КТПН-250/10/0,4</t>
  </si>
  <si>
    <t>КТПН-400/10/0,4 кВа</t>
  </si>
  <si>
    <t>КТПН-630/10/0,4</t>
  </si>
  <si>
    <t>КМТП-160/10/0,4 с ТМГ (на2-х опорах, учет эл.эн.,обогрев, ЩО-70, м/к для монтажа ТП)</t>
  </si>
  <si>
    <t>КМТП-25/10/0,4 с ТМГ (на2-х опорах, учет эл.эн.,обогрев, ЩО-70, м/к для монтажа ТП)</t>
  </si>
  <si>
    <t>шт</t>
  </si>
  <si>
    <t>Отгрузочные реквизиты: Станция получения:  Михайло – Чесноковская Заб. Ж.Д., код станции- 953701, код предприятия- 9533, ОКПО 97987579</t>
  </si>
  <si>
    <r>
      <t xml:space="preserve">Страна происхождения товара/Производитель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</si>
  <si>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Приложение № 1 к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</si>
</sst>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1"/>
      <color rgb="FF00206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5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2060"/>
      </left>
      <right/>
      <top/>
      <bottom/>
      <diagonal/>
    </border>
    <border>
      <left/>
      <right style="medium">
        <color rgb="FF002060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" fontId="10" fillId="4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top" wrapText="1"/>
    </xf>
    <xf numFmtId="0" fontId="1" fillId="4" borderId="29" xfId="0" applyFont="1" applyFill="1" applyBorder="1" applyAlignment="1">
      <alignment horizontal="center" vertical="center" wrapText="1"/>
    </xf>
    <xf numFmtId="0" fontId="1" fillId="4" borderId="30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4" fontId="12" fillId="6" borderId="42" xfId="0" applyNumberFormat="1" applyFont="1" applyFill="1" applyBorder="1" applyAlignment="1">
      <alignment horizontal="center" vertical="center" wrapText="1"/>
    </xf>
    <xf numFmtId="1" fontId="11" fillId="6" borderId="42" xfId="0" applyNumberFormat="1" applyFont="1" applyFill="1" applyBorder="1" applyAlignment="1">
      <alignment horizontal="center" vertical="center"/>
    </xf>
    <xf numFmtId="0" fontId="12" fillId="0" borderId="26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164" fontId="12" fillId="0" borderId="41" xfId="0" applyNumberFormat="1" applyFont="1" applyBorder="1" applyAlignment="1">
      <alignment horizontal="center" vertical="center"/>
    </xf>
    <xf numFmtId="0" fontId="4" fillId="0" borderId="26" xfId="0" applyNumberFormat="1" applyFont="1" applyBorder="1" applyAlignment="1">
      <alignment horizontal="center" vertical="center" wrapText="1"/>
    </xf>
    <xf numFmtId="0" fontId="4" fillId="0" borderId="26" xfId="0" applyNumberFormat="1" applyFont="1" applyFill="1" applyBorder="1" applyAlignment="1">
      <alignment horizontal="center" vertical="center" wrapText="1"/>
    </xf>
    <xf numFmtId="0" fontId="11" fillId="6" borderId="4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4" fontId="7" fillId="5" borderId="28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/>
    </xf>
    <xf numFmtId="49" fontId="4" fillId="5" borderId="13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3" fontId="4" fillId="5" borderId="7" xfId="0" applyNumberFormat="1" applyFont="1" applyFill="1" applyBorder="1" applyAlignment="1">
      <alignment horizontal="center" vertical="center" wrapText="1"/>
    </xf>
    <xf numFmtId="4" fontId="4" fillId="5" borderId="7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165" fontId="4" fillId="5" borderId="7" xfId="0" applyNumberFormat="1" applyFont="1" applyFill="1" applyBorder="1" applyAlignment="1">
      <alignment horizontal="center" vertical="center" wrapText="1"/>
    </xf>
    <xf numFmtId="4" fontId="4" fillId="5" borderId="8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4" fontId="7" fillId="5" borderId="8" xfId="0" applyNumberFormat="1" applyFont="1" applyFill="1" applyBorder="1" applyAlignment="1" applyProtection="1">
      <alignment horizontal="center" vertical="center" wrapText="1"/>
    </xf>
    <xf numFmtId="0" fontId="4" fillId="6" borderId="38" xfId="0" applyFont="1" applyFill="1" applyBorder="1" applyAlignment="1">
      <alignment horizontal="center" vertical="center"/>
    </xf>
    <xf numFmtId="4" fontId="7" fillId="6" borderId="39" xfId="0" applyNumberFormat="1" applyFont="1" applyFill="1" applyBorder="1" applyAlignment="1" applyProtection="1">
      <alignment horizontal="center" vertical="center" wrapText="1"/>
      <protection locked="0"/>
    </xf>
    <xf numFmtId="4" fontId="8" fillId="6" borderId="40" xfId="0" applyNumberFormat="1" applyFont="1" applyFill="1" applyBorder="1" applyAlignment="1" applyProtection="1">
      <alignment horizontal="center" vertical="center" wrapText="1"/>
    </xf>
    <xf numFmtId="49" fontId="1" fillId="5" borderId="13" xfId="0" applyNumberFormat="1" applyFont="1" applyFill="1" applyBorder="1" applyAlignment="1">
      <alignment horizontal="center" vertical="center" wrapText="1"/>
    </xf>
    <xf numFmtId="4" fontId="1" fillId="5" borderId="7" xfId="0" applyNumberFormat="1" applyFont="1" applyFill="1" applyBorder="1" applyAlignment="1">
      <alignment horizontal="center" vertical="center" wrapText="1"/>
    </xf>
    <xf numFmtId="4" fontId="1" fillId="5" borderId="8" xfId="0" applyNumberFormat="1" applyFont="1" applyFill="1" applyBorder="1" applyAlignment="1">
      <alignment horizontal="center" vertical="center" wrapText="1"/>
    </xf>
    <xf numFmtId="9" fontId="7" fillId="2" borderId="25" xfId="0" applyNumberFormat="1" applyFont="1" applyFill="1" applyBorder="1" applyAlignment="1" applyProtection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1" fillId="4" borderId="24" xfId="0" applyNumberFormat="1" applyFont="1" applyFill="1" applyBorder="1" applyAlignment="1">
      <alignment horizontal="center" vertical="center" wrapText="1"/>
    </xf>
    <xf numFmtId="4" fontId="1" fillId="4" borderId="2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center" vertical="center" wrapText="1"/>
    </xf>
    <xf numFmtId="4" fontId="8" fillId="4" borderId="10" xfId="0" applyNumberFormat="1" applyFont="1" applyFill="1" applyBorder="1" applyAlignment="1" applyProtection="1">
      <alignment horizontal="center" vertical="center" wrapText="1"/>
    </xf>
    <xf numFmtId="4" fontId="8" fillId="4" borderId="11" xfId="0" applyNumberFormat="1" applyFont="1" applyFill="1" applyBorder="1" applyAlignment="1" applyProtection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4" fontId="7" fillId="4" borderId="20" xfId="0" applyNumberFormat="1" applyFont="1" applyFill="1" applyBorder="1" applyAlignment="1" applyProtection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center" vertical="center" wrapText="1"/>
    </xf>
    <xf numFmtId="4" fontId="7" fillId="4" borderId="14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" fillId="0" borderId="4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49" fontId="1" fillId="0" borderId="36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0"/>
  <sheetViews>
    <sheetView tabSelected="1" zoomScaleNormal="100" workbookViewId="0">
      <selection activeCell="P36" sqref="P36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3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11.140625" customWidth="1"/>
    <col min="16" max="16" width="22.7109375" customWidth="1"/>
  </cols>
  <sheetData>
    <row r="1" spans="1:26" ht="12.75" customHeight="1" x14ac:dyDescent="0.25">
      <c r="B1" s="51" t="s">
        <v>32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2" t="s">
        <v>11</v>
      </c>
      <c r="C3" s="53"/>
      <c r="D3" s="53"/>
      <c r="E3" s="54"/>
      <c r="F3" s="11">
        <v>10000000</v>
      </c>
      <c r="G3" s="10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64" t="s">
        <v>12</v>
      </c>
      <c r="C6" s="54"/>
      <c r="D6" s="65"/>
      <c r="E6" s="65"/>
      <c r="F6" s="66"/>
      <c r="G6" s="67"/>
      <c r="H6" s="3"/>
      <c r="I6" s="52" t="s">
        <v>3</v>
      </c>
      <c r="J6" s="53"/>
      <c r="K6" s="53"/>
      <c r="L6" s="53"/>
      <c r="M6" s="53"/>
      <c r="N6" s="53"/>
      <c r="O6" s="53"/>
      <c r="P6" s="73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14" t="s">
        <v>4</v>
      </c>
      <c r="C7" s="15" t="s">
        <v>0</v>
      </c>
      <c r="D7" s="15" t="s">
        <v>8</v>
      </c>
      <c r="E7" s="16" t="s">
        <v>9</v>
      </c>
      <c r="F7" s="16" t="s">
        <v>5</v>
      </c>
      <c r="G7" s="17" t="s">
        <v>10</v>
      </c>
      <c r="H7" s="1"/>
      <c r="I7" s="5" t="s">
        <v>4</v>
      </c>
      <c r="J7" s="6" t="s">
        <v>1</v>
      </c>
      <c r="K7" s="7" t="s">
        <v>31</v>
      </c>
      <c r="L7" s="6" t="s">
        <v>8</v>
      </c>
      <c r="M7" s="7" t="s">
        <v>9</v>
      </c>
      <c r="N7" s="7" t="s">
        <v>13</v>
      </c>
      <c r="O7" s="7" t="s">
        <v>5</v>
      </c>
      <c r="P7" s="8" t="s">
        <v>14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12" customFormat="1" x14ac:dyDescent="0.25">
      <c r="B8" s="70" t="s">
        <v>16</v>
      </c>
      <c r="C8" s="71"/>
      <c r="D8" s="71"/>
      <c r="E8" s="71"/>
      <c r="F8" s="71"/>
      <c r="G8" s="72"/>
      <c r="H8" s="26"/>
      <c r="I8" s="58" t="str">
        <f>B8</f>
        <v>1. филиал АО «ДРСК» «Амурские электрические сети»</v>
      </c>
      <c r="J8" s="59"/>
      <c r="K8" s="59"/>
      <c r="L8" s="59"/>
      <c r="M8" s="59"/>
      <c r="N8" s="59"/>
      <c r="O8" s="59"/>
      <c r="P8" s="60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spans="1:26" s="12" customFormat="1" ht="30" customHeight="1" x14ac:dyDescent="0.25">
      <c r="B9" s="70" t="s">
        <v>30</v>
      </c>
      <c r="C9" s="71"/>
      <c r="D9" s="71"/>
      <c r="E9" s="71"/>
      <c r="F9" s="71"/>
      <c r="G9" s="72"/>
      <c r="H9" s="26"/>
      <c r="I9" s="58" t="str">
        <f>B9</f>
        <v>Отгрузочные реквизиты: Станция получения:  Михайло – Чесноковская Заб. Ж.Д., код станции- 953701, код предприятия- 9533, ОКПО 97987579</v>
      </c>
      <c r="J9" s="59"/>
      <c r="K9" s="59"/>
      <c r="L9" s="59"/>
      <c r="M9" s="59"/>
      <c r="N9" s="59"/>
      <c r="O9" s="59"/>
      <c r="P9" s="60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spans="1:26" ht="25.5" x14ac:dyDescent="0.25">
      <c r="A10" s="4"/>
      <c r="B10" s="27">
        <v>1</v>
      </c>
      <c r="C10" s="23" t="s">
        <v>19</v>
      </c>
      <c r="D10" s="20" t="s">
        <v>29</v>
      </c>
      <c r="E10" s="21">
        <v>304094.03389830509</v>
      </c>
      <c r="F10" s="22">
        <v>1</v>
      </c>
      <c r="G10" s="28">
        <f>E10*F10</f>
        <v>304094.03389830509</v>
      </c>
      <c r="H10" s="29"/>
      <c r="I10" s="30">
        <f>B10</f>
        <v>1</v>
      </c>
      <c r="J10" s="31" t="str">
        <f>C10</f>
        <v>КМТП-160/10/0,4 УХЛ1 с трансформатором ТМГ</v>
      </c>
      <c r="K10" s="32"/>
      <c r="L10" s="33" t="str">
        <f>D10</f>
        <v>шт</v>
      </c>
      <c r="M10" s="34">
        <f>E10</f>
        <v>304094.03389830509</v>
      </c>
      <c r="N10" s="35"/>
      <c r="O10" s="36">
        <f>F10</f>
        <v>1</v>
      </c>
      <c r="P10" s="37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5.5" x14ac:dyDescent="0.25">
      <c r="A11" s="4"/>
      <c r="B11" s="38">
        <v>2</v>
      </c>
      <c r="C11" s="23" t="s">
        <v>20</v>
      </c>
      <c r="D11" s="20" t="s">
        <v>29</v>
      </c>
      <c r="E11" s="21">
        <v>349978.8644067797</v>
      </c>
      <c r="F11" s="22">
        <v>1</v>
      </c>
      <c r="G11" s="39">
        <f t="shared" ref="G11:G19" si="0">E11*F11</f>
        <v>349978.8644067797</v>
      </c>
      <c r="H11" s="29"/>
      <c r="I11" s="30">
        <f t="shared" ref="I11:I19" si="1">B11</f>
        <v>2</v>
      </c>
      <c r="J11" s="31" t="str">
        <f t="shared" ref="J11:J19" si="2">C11</f>
        <v>КМТП-63/10/0,4 УХЛ1 с трансформатором ТМГ</v>
      </c>
      <c r="K11" s="32"/>
      <c r="L11" s="33" t="str">
        <f t="shared" ref="L11:L19" si="3">D11</f>
        <v>шт</v>
      </c>
      <c r="M11" s="34">
        <f t="shared" ref="M11:M19" si="4">E11</f>
        <v>349978.8644067797</v>
      </c>
      <c r="N11" s="35"/>
      <c r="O11" s="36">
        <f t="shared" ref="O11:O19" si="5">F11</f>
        <v>1</v>
      </c>
      <c r="P11" s="37">
        <f t="shared" ref="P11:P19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5.5" x14ac:dyDescent="0.25">
      <c r="A12" s="4"/>
      <c r="B12" s="38">
        <v>3</v>
      </c>
      <c r="C12" s="23" t="s">
        <v>21</v>
      </c>
      <c r="D12" s="20" t="s">
        <v>29</v>
      </c>
      <c r="E12" s="21">
        <v>359667.37288135593</v>
      </c>
      <c r="F12" s="22">
        <v>1</v>
      </c>
      <c r="G12" s="39">
        <f t="shared" si="0"/>
        <v>359667.37288135593</v>
      </c>
      <c r="H12" s="29"/>
      <c r="I12" s="30">
        <f t="shared" si="1"/>
        <v>3</v>
      </c>
      <c r="J12" s="31" t="str">
        <f t="shared" si="2"/>
        <v>КМТП-40/10/0,4 УХЛ1 с трансформатором ТМГ</v>
      </c>
      <c r="K12" s="32"/>
      <c r="L12" s="33" t="str">
        <f t="shared" si="3"/>
        <v>шт</v>
      </c>
      <c r="M12" s="34">
        <f t="shared" si="4"/>
        <v>359667.37288135593</v>
      </c>
      <c r="N12" s="35"/>
      <c r="O12" s="36">
        <f t="shared" si="5"/>
        <v>1</v>
      </c>
      <c r="P12" s="37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4"/>
      <c r="B13" s="38">
        <v>4</v>
      </c>
      <c r="C13" s="23" t="s">
        <v>22</v>
      </c>
      <c r="D13" s="20" t="s">
        <v>29</v>
      </c>
      <c r="E13" s="21">
        <v>501117.11864406778</v>
      </c>
      <c r="F13" s="22">
        <v>1</v>
      </c>
      <c r="G13" s="39">
        <f t="shared" si="0"/>
        <v>501117.11864406778</v>
      </c>
      <c r="H13" s="29"/>
      <c r="I13" s="30">
        <f t="shared" si="1"/>
        <v>4</v>
      </c>
      <c r="J13" s="31" t="str">
        <f t="shared" si="2"/>
        <v>КТПН-160/10/0,4</v>
      </c>
      <c r="K13" s="32"/>
      <c r="L13" s="33" t="str">
        <f t="shared" si="3"/>
        <v>шт</v>
      </c>
      <c r="M13" s="34">
        <f t="shared" si="4"/>
        <v>501117.11864406778</v>
      </c>
      <c r="N13" s="35"/>
      <c r="O13" s="36">
        <f t="shared" si="5"/>
        <v>1</v>
      </c>
      <c r="P13" s="37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4"/>
      <c r="B14" s="38">
        <v>5</v>
      </c>
      <c r="C14" s="23" t="s">
        <v>23</v>
      </c>
      <c r="D14" s="20" t="s">
        <v>29</v>
      </c>
      <c r="E14" s="21">
        <v>1286566.5900000001</v>
      </c>
      <c r="F14" s="22">
        <v>1</v>
      </c>
      <c r="G14" s="39">
        <f t="shared" si="0"/>
        <v>1286566.5900000001</v>
      </c>
      <c r="H14" s="29"/>
      <c r="I14" s="30">
        <f t="shared" si="1"/>
        <v>5</v>
      </c>
      <c r="J14" s="31" t="str">
        <f t="shared" si="2"/>
        <v>КТПН-630/6/0,4</v>
      </c>
      <c r="K14" s="32"/>
      <c r="L14" s="33" t="str">
        <f t="shared" si="3"/>
        <v>шт</v>
      </c>
      <c r="M14" s="34">
        <f t="shared" si="4"/>
        <v>1286566.5900000001</v>
      </c>
      <c r="N14" s="35"/>
      <c r="O14" s="36">
        <f t="shared" si="5"/>
        <v>1</v>
      </c>
      <c r="P14" s="37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4"/>
      <c r="B15" s="38">
        <v>6</v>
      </c>
      <c r="C15" s="23" t="s">
        <v>24</v>
      </c>
      <c r="D15" s="20" t="s">
        <v>29</v>
      </c>
      <c r="E15" s="21">
        <v>565966.779661017</v>
      </c>
      <c r="F15" s="22">
        <v>1</v>
      </c>
      <c r="G15" s="39">
        <f t="shared" si="0"/>
        <v>565966.779661017</v>
      </c>
      <c r="H15" s="29"/>
      <c r="I15" s="30">
        <f t="shared" si="1"/>
        <v>6</v>
      </c>
      <c r="J15" s="31" t="str">
        <f t="shared" si="2"/>
        <v>КТПН-250/10/0,4</v>
      </c>
      <c r="K15" s="32"/>
      <c r="L15" s="33" t="str">
        <f t="shared" si="3"/>
        <v>шт</v>
      </c>
      <c r="M15" s="34">
        <f t="shared" si="4"/>
        <v>565966.779661017</v>
      </c>
      <c r="N15" s="35"/>
      <c r="O15" s="36">
        <f t="shared" si="5"/>
        <v>1</v>
      </c>
      <c r="P15" s="37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5.25" customHeight="1" x14ac:dyDescent="0.25">
      <c r="A16" s="4"/>
      <c r="B16" s="74" t="s">
        <v>17</v>
      </c>
      <c r="C16" s="75"/>
      <c r="D16" s="75"/>
      <c r="E16" s="75"/>
      <c r="F16" s="75"/>
      <c r="G16" s="76"/>
      <c r="H16" s="29"/>
      <c r="I16" s="77" t="str">
        <f>B16</f>
        <v>Отгрузочные реквизиты: Станция Благовещенск Заб. Ж.Д. код станции- 954704, код предприятия – 9533, ОКПО – 97987579</v>
      </c>
      <c r="J16" s="78"/>
      <c r="K16" s="78"/>
      <c r="L16" s="78"/>
      <c r="M16" s="78"/>
      <c r="N16" s="78"/>
      <c r="O16" s="78"/>
      <c r="P16" s="79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4"/>
      <c r="B17" s="38">
        <v>1</v>
      </c>
      <c r="C17" s="23" t="s">
        <v>22</v>
      </c>
      <c r="D17" s="20" t="s">
        <v>29</v>
      </c>
      <c r="E17" s="21">
        <v>501117.11864406778</v>
      </c>
      <c r="F17" s="22">
        <v>1</v>
      </c>
      <c r="G17" s="39">
        <f t="shared" si="0"/>
        <v>501117.11864406778</v>
      </c>
      <c r="H17" s="29"/>
      <c r="I17" s="30">
        <f t="shared" si="1"/>
        <v>1</v>
      </c>
      <c r="J17" s="31" t="str">
        <f t="shared" si="2"/>
        <v>КТПН-160/10/0,4</v>
      </c>
      <c r="K17" s="32"/>
      <c r="L17" s="33" t="str">
        <f t="shared" si="3"/>
        <v>шт</v>
      </c>
      <c r="M17" s="34">
        <f t="shared" si="4"/>
        <v>501117.11864406778</v>
      </c>
      <c r="N17" s="35"/>
      <c r="O17" s="36">
        <f t="shared" si="5"/>
        <v>1</v>
      </c>
      <c r="P17" s="37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5.5" x14ac:dyDescent="0.25">
      <c r="A18" s="4"/>
      <c r="B18" s="38">
        <v>2</v>
      </c>
      <c r="C18" s="23" t="s">
        <v>21</v>
      </c>
      <c r="D18" s="20" t="s">
        <v>29</v>
      </c>
      <c r="E18" s="21">
        <v>359667.37288135593</v>
      </c>
      <c r="F18" s="22">
        <v>1</v>
      </c>
      <c r="G18" s="39">
        <f t="shared" si="0"/>
        <v>359667.37288135593</v>
      </c>
      <c r="H18" s="29"/>
      <c r="I18" s="30">
        <f t="shared" si="1"/>
        <v>2</v>
      </c>
      <c r="J18" s="31" t="str">
        <f t="shared" si="2"/>
        <v>КМТП-40/10/0,4 УХЛ1 с трансформатором ТМГ</v>
      </c>
      <c r="K18" s="32"/>
      <c r="L18" s="33" t="str">
        <f t="shared" si="3"/>
        <v>шт</v>
      </c>
      <c r="M18" s="34">
        <f t="shared" si="4"/>
        <v>359667.37288135593</v>
      </c>
      <c r="N18" s="35"/>
      <c r="O18" s="36">
        <f t="shared" si="5"/>
        <v>1</v>
      </c>
      <c r="P18" s="37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4"/>
      <c r="B19" s="38">
        <v>3</v>
      </c>
      <c r="C19" s="24" t="s">
        <v>25</v>
      </c>
      <c r="D19" s="20" t="s">
        <v>29</v>
      </c>
      <c r="E19" s="21">
        <v>635971.99152542371</v>
      </c>
      <c r="F19" s="22">
        <v>1</v>
      </c>
      <c r="G19" s="39">
        <f t="shared" si="0"/>
        <v>635971.99152542371</v>
      </c>
      <c r="H19" s="29"/>
      <c r="I19" s="30">
        <f t="shared" si="1"/>
        <v>3</v>
      </c>
      <c r="J19" s="31" t="str">
        <f t="shared" si="2"/>
        <v>КТПН-400/10/0,4 кВа</v>
      </c>
      <c r="K19" s="32"/>
      <c r="L19" s="33" t="str">
        <f t="shared" si="3"/>
        <v>шт</v>
      </c>
      <c r="M19" s="34">
        <f t="shared" si="4"/>
        <v>635971.99152542371</v>
      </c>
      <c r="N19" s="35"/>
      <c r="O19" s="36">
        <f t="shared" si="5"/>
        <v>1</v>
      </c>
      <c r="P19" s="37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4"/>
      <c r="B20" s="38">
        <v>4</v>
      </c>
      <c r="C20" s="24" t="s">
        <v>24</v>
      </c>
      <c r="D20" s="20" t="s">
        <v>29</v>
      </c>
      <c r="E20" s="21">
        <v>565966.779661017</v>
      </c>
      <c r="F20" s="22">
        <v>1</v>
      </c>
      <c r="G20" s="39">
        <f t="shared" ref="G20:G25" si="7">E20*F20</f>
        <v>565966.779661017</v>
      </c>
      <c r="H20" s="29"/>
      <c r="I20" s="30">
        <f t="shared" ref="I20:I25" si="8">B20</f>
        <v>4</v>
      </c>
      <c r="J20" s="31" t="str">
        <f t="shared" ref="J20:J25" si="9">C20</f>
        <v>КТПН-250/10/0,4</v>
      </c>
      <c r="K20" s="32"/>
      <c r="L20" s="33" t="str">
        <f t="shared" ref="L20:L25" si="10">D20</f>
        <v>шт</v>
      </c>
      <c r="M20" s="34">
        <f t="shared" ref="M20:M25" si="11">E20</f>
        <v>565966.779661017</v>
      </c>
      <c r="N20" s="35"/>
      <c r="O20" s="36">
        <f t="shared" ref="O20:O25" si="12">F20</f>
        <v>1</v>
      </c>
      <c r="P20" s="37">
        <f t="shared" ref="P20:P25" si="13">N20*O20</f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5.5" x14ac:dyDescent="0.25">
      <c r="A21" s="4"/>
      <c r="B21" s="38">
        <v>5</v>
      </c>
      <c r="C21" s="24" t="s">
        <v>20</v>
      </c>
      <c r="D21" s="20" t="s">
        <v>29</v>
      </c>
      <c r="E21" s="21">
        <v>349978.8644067797</v>
      </c>
      <c r="F21" s="22">
        <v>3</v>
      </c>
      <c r="G21" s="39">
        <f t="shared" si="7"/>
        <v>1049936.5932203392</v>
      </c>
      <c r="H21" s="29"/>
      <c r="I21" s="30">
        <f t="shared" si="8"/>
        <v>5</v>
      </c>
      <c r="J21" s="31" t="str">
        <f t="shared" si="9"/>
        <v>КМТП-63/10/0,4 УХЛ1 с трансформатором ТМГ</v>
      </c>
      <c r="K21" s="32"/>
      <c r="L21" s="33" t="str">
        <f t="shared" si="10"/>
        <v>шт</v>
      </c>
      <c r="M21" s="34">
        <f t="shared" si="11"/>
        <v>349978.8644067797</v>
      </c>
      <c r="N21" s="35"/>
      <c r="O21" s="36">
        <f t="shared" si="12"/>
        <v>3</v>
      </c>
      <c r="P21" s="37">
        <f t="shared" si="13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4"/>
      <c r="B22" s="38">
        <v>6</v>
      </c>
      <c r="C22" s="24" t="s">
        <v>26</v>
      </c>
      <c r="D22" s="20" t="s">
        <v>29</v>
      </c>
      <c r="E22" s="21">
        <v>1249152.5423728814</v>
      </c>
      <c r="F22" s="22">
        <v>1</v>
      </c>
      <c r="G22" s="39">
        <f t="shared" si="7"/>
        <v>1249152.5423728814</v>
      </c>
      <c r="H22" s="29"/>
      <c r="I22" s="30">
        <f t="shared" si="8"/>
        <v>6</v>
      </c>
      <c r="J22" s="31" t="str">
        <f t="shared" si="9"/>
        <v>КТПН-630/10/0,4</v>
      </c>
      <c r="K22" s="32"/>
      <c r="L22" s="33" t="str">
        <f t="shared" si="10"/>
        <v>шт</v>
      </c>
      <c r="M22" s="34">
        <f t="shared" si="11"/>
        <v>1249152.5423728814</v>
      </c>
      <c r="N22" s="35"/>
      <c r="O22" s="36">
        <f t="shared" si="12"/>
        <v>1</v>
      </c>
      <c r="P22" s="37">
        <f t="shared" si="13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51" x14ac:dyDescent="0.25">
      <c r="A23" s="4"/>
      <c r="B23" s="38">
        <v>7</v>
      </c>
      <c r="C23" s="24" t="s">
        <v>27</v>
      </c>
      <c r="D23" s="20" t="s">
        <v>29</v>
      </c>
      <c r="E23" s="21">
        <v>671186.44067796611</v>
      </c>
      <c r="F23" s="22">
        <v>2</v>
      </c>
      <c r="G23" s="39">
        <f t="shared" si="7"/>
        <v>1342372.8813559322</v>
      </c>
      <c r="H23" s="29"/>
      <c r="I23" s="30">
        <f t="shared" si="8"/>
        <v>7</v>
      </c>
      <c r="J23" s="31" t="str">
        <f t="shared" si="9"/>
        <v>КМТП-160/10/0,4 с ТМГ (на2-х опорах, учет эл.эн.,обогрев, ЩО-70, м/к для монтажа ТП)</v>
      </c>
      <c r="K23" s="32"/>
      <c r="L23" s="33" t="str">
        <f t="shared" si="10"/>
        <v>шт</v>
      </c>
      <c r="M23" s="34">
        <f t="shared" si="11"/>
        <v>671186.44067796611</v>
      </c>
      <c r="N23" s="35"/>
      <c r="O23" s="36">
        <f t="shared" si="12"/>
        <v>2</v>
      </c>
      <c r="P23" s="37">
        <f t="shared" si="13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51" x14ac:dyDescent="0.25">
      <c r="A24" s="4"/>
      <c r="B24" s="38">
        <v>8</v>
      </c>
      <c r="C24" s="24" t="s">
        <v>28</v>
      </c>
      <c r="D24" s="20" t="s">
        <v>29</v>
      </c>
      <c r="E24" s="21">
        <v>292452.05932203389</v>
      </c>
      <c r="F24" s="22">
        <v>1</v>
      </c>
      <c r="G24" s="39">
        <f t="shared" si="7"/>
        <v>292452.05932203389</v>
      </c>
      <c r="H24" s="29"/>
      <c r="I24" s="30">
        <f t="shared" si="8"/>
        <v>8</v>
      </c>
      <c r="J24" s="31" t="str">
        <f t="shared" si="9"/>
        <v>КМТП-25/10/0,4 с ТМГ (на2-х опорах, учет эл.эн.,обогрев, ЩО-70, м/к для монтажа ТП)</v>
      </c>
      <c r="K24" s="32"/>
      <c r="L24" s="33" t="str">
        <f t="shared" si="10"/>
        <v>шт</v>
      </c>
      <c r="M24" s="34">
        <f t="shared" si="11"/>
        <v>292452.05932203389</v>
      </c>
      <c r="N24" s="35"/>
      <c r="O24" s="36">
        <f t="shared" si="12"/>
        <v>1</v>
      </c>
      <c r="P24" s="37">
        <f t="shared" si="13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4"/>
      <c r="B25" s="38">
        <v>9</v>
      </c>
      <c r="C25" s="24" t="s">
        <v>25</v>
      </c>
      <c r="D25" s="20" t="s">
        <v>29</v>
      </c>
      <c r="E25" s="21">
        <v>635971.90152542398</v>
      </c>
      <c r="F25" s="22">
        <v>1</v>
      </c>
      <c r="G25" s="39">
        <f t="shared" si="7"/>
        <v>635971.90152542398</v>
      </c>
      <c r="H25" s="29"/>
      <c r="I25" s="30">
        <f t="shared" si="8"/>
        <v>9</v>
      </c>
      <c r="J25" s="31" t="str">
        <f t="shared" si="9"/>
        <v>КТПН-400/10/0,4 кВа</v>
      </c>
      <c r="K25" s="32"/>
      <c r="L25" s="33" t="str">
        <f t="shared" si="10"/>
        <v>шт</v>
      </c>
      <c r="M25" s="34">
        <f t="shared" si="11"/>
        <v>635971.90152542398</v>
      </c>
      <c r="N25" s="35"/>
      <c r="O25" s="36">
        <f t="shared" si="12"/>
        <v>1</v>
      </c>
      <c r="P25" s="37">
        <f t="shared" si="13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6.25" thickBot="1" x14ac:dyDescent="0.3">
      <c r="A26" s="4"/>
      <c r="B26" s="40"/>
      <c r="C26" s="25" t="s">
        <v>18</v>
      </c>
      <c r="D26" s="41"/>
      <c r="E26" s="18"/>
      <c r="F26" s="19"/>
      <c r="G26" s="42">
        <f>SUM(G10:G25)</f>
        <v>10000000</v>
      </c>
      <c r="H26" s="29"/>
      <c r="I26" s="30"/>
      <c r="J26" s="43" t="str">
        <f t="shared" ref="J26" si="14">C26</f>
        <v xml:space="preserve">Итого по филиалу Амурские электрические сети  </v>
      </c>
      <c r="K26" s="32"/>
      <c r="L26" s="33"/>
      <c r="M26" s="44"/>
      <c r="N26" s="35"/>
      <c r="O26" s="36"/>
      <c r="P26" s="45">
        <f>SUM(P10:P25)</f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1" customHeight="1" thickBot="1" x14ac:dyDescent="0.3">
      <c r="A27" s="4"/>
      <c r="B27" s="55" t="s">
        <v>6</v>
      </c>
      <c r="C27" s="56"/>
      <c r="D27" s="56"/>
      <c r="E27" s="56"/>
      <c r="F27" s="57"/>
      <c r="G27" s="9">
        <f>SUM(G26)</f>
        <v>10000000</v>
      </c>
      <c r="H27" s="29"/>
      <c r="I27" s="55" t="s">
        <v>6</v>
      </c>
      <c r="J27" s="56"/>
      <c r="K27" s="56"/>
      <c r="L27" s="56"/>
      <c r="M27" s="56"/>
      <c r="N27" s="56"/>
      <c r="O27" s="57"/>
      <c r="P27" s="9">
        <f>SUM(P10:P26)</f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 x14ac:dyDescent="0.25">
      <c r="A28" s="4"/>
      <c r="B28" s="68" t="s">
        <v>15</v>
      </c>
      <c r="C28" s="69"/>
      <c r="D28" s="69"/>
      <c r="E28" s="69"/>
      <c r="F28" s="46">
        <v>0.2</v>
      </c>
      <c r="G28" s="49">
        <f>G27*F28</f>
        <v>2000000</v>
      </c>
      <c r="H28" s="29"/>
      <c r="I28" s="68" t="s">
        <v>15</v>
      </c>
      <c r="J28" s="69"/>
      <c r="K28" s="69"/>
      <c r="L28" s="69"/>
      <c r="M28" s="69"/>
      <c r="N28" s="69"/>
      <c r="O28" s="46">
        <v>0.2</v>
      </c>
      <c r="P28" s="47">
        <f>P27*O28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thickBot="1" x14ac:dyDescent="0.3">
      <c r="A29" s="4"/>
      <c r="B29" s="61" t="s">
        <v>7</v>
      </c>
      <c r="C29" s="62"/>
      <c r="D29" s="62"/>
      <c r="E29" s="62"/>
      <c r="F29" s="63"/>
      <c r="G29" s="50">
        <f>G27+G28</f>
        <v>12000000</v>
      </c>
      <c r="H29" s="29"/>
      <c r="I29" s="61" t="s">
        <v>7</v>
      </c>
      <c r="J29" s="62"/>
      <c r="K29" s="62"/>
      <c r="L29" s="62"/>
      <c r="M29" s="62"/>
      <c r="N29" s="62"/>
      <c r="O29" s="63"/>
      <c r="P29" s="48">
        <f>P27+P28</f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Z30" s="1"/>
    </row>
  </sheetData>
  <mergeCells count="16">
    <mergeCell ref="B1:P1"/>
    <mergeCell ref="B3:E3"/>
    <mergeCell ref="B27:F27"/>
    <mergeCell ref="I9:P9"/>
    <mergeCell ref="B29:F29"/>
    <mergeCell ref="B6:G6"/>
    <mergeCell ref="I29:O29"/>
    <mergeCell ref="B28:E28"/>
    <mergeCell ref="I28:N28"/>
    <mergeCell ref="B8:G8"/>
    <mergeCell ref="I8:P8"/>
    <mergeCell ref="B9:G9"/>
    <mergeCell ref="I6:P6"/>
    <mergeCell ref="I27:O27"/>
    <mergeCell ref="B16:G16"/>
    <mergeCell ref="I16:P16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ignoredErrors>
    <ignoredError sqref="L17:L19 L10:L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2018-11-16T01:42:48Z</cp:lastPrinted>
  <dcterms:created xsi:type="dcterms:W3CDTF">2018-05-22T01:14:50Z</dcterms:created>
  <dcterms:modified xsi:type="dcterms:W3CDTF">2018-11-29T04:23:13Z</dcterms:modified>
</cp:coreProperties>
</file>