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19\Противоаварийная автоматика\"/>
    </mc:Choice>
  </mc:AlternateContent>
  <bookViews>
    <workbookView xWindow="0" yWindow="0" windowWidth="28800" windowHeight="12300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P11" i="1"/>
  <c r="P10" i="1"/>
  <c r="O11" i="1"/>
  <c r="O10" i="1"/>
  <c r="M10" i="1"/>
  <c r="M11" i="1"/>
  <c r="L10" i="1"/>
  <c r="L11" i="1"/>
  <c r="J11" i="1"/>
  <c r="J10" i="1"/>
  <c r="G9" i="1" l="1"/>
  <c r="G12" i="1"/>
  <c r="G13" i="1"/>
  <c r="G14" i="1"/>
  <c r="G15" i="1"/>
  <c r="I12" i="1" l="1"/>
  <c r="I13" i="1"/>
  <c r="I14" i="1"/>
  <c r="I15" i="1"/>
  <c r="I9" i="1"/>
  <c r="M12" i="1"/>
  <c r="M13" i="1"/>
  <c r="M14" i="1"/>
  <c r="M15" i="1"/>
  <c r="M9" i="1"/>
  <c r="O12" i="1"/>
  <c r="P12" i="1" s="1"/>
  <c r="O13" i="1"/>
  <c r="P13" i="1" s="1"/>
  <c r="O14" i="1"/>
  <c r="P14" i="1" s="1"/>
  <c r="O15" i="1"/>
  <c r="P15" i="1" s="1"/>
  <c r="O9" i="1"/>
  <c r="P9" i="1" s="1"/>
  <c r="L12" i="1"/>
  <c r="L13" i="1"/>
  <c r="L14" i="1"/>
  <c r="L15" i="1"/>
  <c r="L9" i="1"/>
  <c r="J12" i="1"/>
  <c r="J13" i="1"/>
  <c r="J14" i="1"/>
  <c r="J15" i="1"/>
  <c r="J9" i="1"/>
  <c r="P16" i="1" l="1"/>
  <c r="G16" i="1"/>
  <c r="F3" i="1" s="1"/>
  <c r="P17" i="1" l="1"/>
  <c r="P18" i="1" s="1"/>
  <c r="G17" i="1"/>
  <c r="G18" i="1" s="1"/>
</calcChain>
</file>

<file path=xl/sharedStrings.xml><?xml version="1.0" encoding="utf-8"?>
<sst xmlns="http://schemas.openxmlformats.org/spreadsheetml/2006/main" count="40" uniqueCount="27">
  <si>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</si>
  <si>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</si>
  <si>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</si>
  <si>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</si>
  <si>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</si>
  <si>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</si>
  <si>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</si>
  <si>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</si>
  <si>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</si>
  <si>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</si>
  <si>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</si>
  <si>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</si>
  <si>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</si>
  <si>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</si>
  <si>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</si>
  <si>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</si>
  <si>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</si>
  <si>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</si>
  <si>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</si>
  <si>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Противоаварийная автоматика</t>
  </si>
  <si>
    <t>Шкаф противоаварийной автоматики УПАСК с одним приемопередатчиком команд РЗ и ПА по ВЧ АВАНТ К-400 на ПС 110кВ «Новая» согласно требованиям Приложения №1.1.</t>
  </si>
  <si>
    <t>Шкаф противоаварийной автоматики УПАСК с одним приемопередатчиком команд РЗ и ПА по ВЧ АВАНТ К-400 на ПС 110кВ «Сетевая» согласно требованиям Приложения №1.2.</t>
  </si>
  <si>
    <t>Шкаф противоаварийной автоматики УПАСК с двумя приемопередатчиком команд РЗ и ПА по ВЧ АВАНТ К-400 на ПС 110кВ «Центральная» согласно требованиям Приложения №1.3.</t>
  </si>
  <si>
    <t>Шкаф противоаварийной автоматики УПАСК по ВОЛС ПКУС СР-24 на ПС 110кВ «Центральная» согласно Приложению №1.3.</t>
  </si>
  <si>
    <t>Шкаф противоаварийной автоматики с приемопередатчиком команд РЗ и ПА по ВОЛС АВАНТ К-400 на ПС 110кВ «Центральная» согласно Приложению №1.3.</t>
  </si>
  <si>
    <t xml:space="preserve">Преобразователь интерфейсов 1х37.94/1хЕ1 ПКУС СР24 ЭО1 </t>
  </si>
  <si>
    <t>Шеф – монтажные работы и шеф-наладочные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</si>
</sst>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11" fillId="0" borderId="27" xfId="0" applyNumberFormat="1" applyFont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1" fillId="4" borderId="30" xfId="0" applyNumberFormat="1" applyFont="1" applyFill="1" applyBorder="1" applyAlignment="1">
      <alignment horizontal="center" vertical="center" wrapText="1"/>
    </xf>
    <xf numFmtId="9" fontId="8" fillId="2" borderId="33" xfId="0" applyNumberFormat="1" applyFont="1" applyFill="1" applyBorder="1" applyAlignment="1" applyProtection="1">
      <alignment horizontal="center" vertical="top" wrapText="1"/>
    </xf>
    <xf numFmtId="4" fontId="2" fillId="4" borderId="34" xfId="0" applyNumberFormat="1" applyFont="1" applyFill="1" applyBorder="1" applyAlignment="1">
      <alignment horizontal="center" vertical="top" wrapText="1"/>
    </xf>
    <xf numFmtId="4" fontId="2" fillId="4" borderId="38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9" fillId="4" borderId="28" xfId="0" applyNumberFormat="1" applyFont="1" applyFill="1" applyBorder="1" applyAlignment="1" applyProtection="1">
      <alignment horizontal="right" vertical="center" wrapText="1"/>
    </xf>
    <xf numFmtId="4" fontId="9" fillId="4" borderId="1" xfId="0" applyNumberFormat="1" applyFont="1" applyFill="1" applyBorder="1" applyAlignment="1" applyProtection="1">
      <alignment horizontal="right" vertical="center" wrapText="1"/>
    </xf>
    <xf numFmtId="4" fontId="9" fillId="4" borderId="29" xfId="0" applyNumberFormat="1" applyFont="1" applyFill="1" applyBorder="1" applyAlignment="1" applyProtection="1">
      <alignment horizontal="right" vertical="center" wrapText="1"/>
    </xf>
    <xf numFmtId="4" fontId="8" fillId="4" borderId="35" xfId="0" applyNumberFormat="1" applyFont="1" applyFill="1" applyBorder="1" applyAlignment="1" applyProtection="1">
      <alignment horizontal="right" vertical="top" wrapText="1"/>
    </xf>
    <xf numFmtId="4" fontId="8" fillId="4" borderId="36" xfId="0" applyNumberFormat="1" applyFont="1" applyFill="1" applyBorder="1" applyAlignment="1" applyProtection="1">
      <alignment horizontal="right" vertical="top" wrapText="1"/>
    </xf>
    <xf numFmtId="4" fontId="8" fillId="4" borderId="37" xfId="0" applyNumberFormat="1" applyFont="1" applyFill="1" applyBorder="1" applyAlignment="1" applyProtection="1">
      <alignment horizontal="right" vertical="top" wrapText="1"/>
    </xf>
    <xf numFmtId="0" fontId="12" fillId="5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32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0" borderId="39" xfId="0" applyNumberFormat="1" applyFont="1" applyBorder="1" applyAlignment="1">
      <alignment horizontal="left" vertical="center" wrapText="1"/>
    </xf>
    <xf numFmtId="0" fontId="11" fillId="0" borderId="26" xfId="0" applyNumberFormat="1" applyFont="1" applyBorder="1" applyAlignment="1">
      <alignment horizontal="left" vertical="center" wrapText="1"/>
    </xf>
    <xf numFmtId="1" fontId="11" fillId="0" borderId="39" xfId="0" applyNumberFormat="1" applyFont="1" applyBorder="1" applyAlignment="1">
      <alignment horizontal="center" vertical="center"/>
    </xf>
    <xf numFmtId="1" fontId="11" fillId="0" borderId="2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abSelected="1" zoomScaleNormal="100" workbookViewId="0">
      <selection activeCell="G17" sqref="G17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8" t="s">
        <v>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2" t="s">
        <v>12</v>
      </c>
      <c r="C3" s="33"/>
      <c r="D3" s="33"/>
      <c r="E3" s="39"/>
      <c r="F3" s="26">
        <f>G16</f>
        <v>18336329.559999999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6" t="s">
        <v>19</v>
      </c>
      <c r="C4" s="47"/>
      <c r="D4" s="47"/>
      <c r="E4" s="47"/>
      <c r="F4" s="47"/>
      <c r="G4" s="4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8" t="s">
        <v>13</v>
      </c>
      <c r="C7" s="39"/>
      <c r="D7" s="49"/>
      <c r="E7" s="49"/>
      <c r="F7" s="50"/>
      <c r="G7" s="51"/>
      <c r="H7" s="5"/>
      <c r="I7" s="32" t="s">
        <v>4</v>
      </c>
      <c r="J7" s="33"/>
      <c r="K7" s="33"/>
      <c r="L7" s="33"/>
      <c r="M7" s="33"/>
      <c r="N7" s="33"/>
      <c r="O7" s="33"/>
      <c r="P7" s="34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89.25" x14ac:dyDescent="0.25">
      <c r="A9" s="6"/>
      <c r="B9" s="11">
        <v>1</v>
      </c>
      <c r="C9" s="59" t="s">
        <v>20</v>
      </c>
      <c r="D9" s="12" t="s">
        <v>14</v>
      </c>
      <c r="E9" s="25">
        <v>1716101.7</v>
      </c>
      <c r="F9" s="61">
        <v>1</v>
      </c>
      <c r="G9" s="21">
        <f>E9*F9</f>
        <v>1716101.7</v>
      </c>
      <c r="H9" s="1"/>
      <c r="I9" s="17">
        <f>B9</f>
        <v>1</v>
      </c>
      <c r="J9" s="18" t="str">
        <f>C9</f>
        <v>Шкаф противоаварийной автоматики УПАСК с одним приемопередатчиком команд РЗ и ПА по ВЧ АВАНТ К-400 на ПС 110кВ «Новая» согласно требованиям Приложения №1.1.</v>
      </c>
      <c r="K9" s="13"/>
      <c r="L9" s="19" t="str">
        <f>D9</f>
        <v>шт.</v>
      </c>
      <c r="M9" s="23">
        <f>E9</f>
        <v>1716101.7</v>
      </c>
      <c r="N9" s="12"/>
      <c r="O9" s="19">
        <f>F9</f>
        <v>1</v>
      </c>
      <c r="P9" s="20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02" x14ac:dyDescent="0.25">
      <c r="A10" s="6"/>
      <c r="B10" s="11">
        <v>2</v>
      </c>
      <c r="C10" s="60" t="s">
        <v>21</v>
      </c>
      <c r="D10" s="12" t="s">
        <v>14</v>
      </c>
      <c r="E10" s="25">
        <v>1716101.7</v>
      </c>
      <c r="F10" s="62">
        <v>1</v>
      </c>
      <c r="G10" s="21">
        <f>E10*F10</f>
        <v>1716101.7</v>
      </c>
      <c r="H10" s="1"/>
      <c r="I10" s="17">
        <v>2</v>
      </c>
      <c r="J10" s="18" t="str">
        <f>C10</f>
        <v>Шкаф противоаварийной автоматики УПАСК с одним приемопередатчиком команд РЗ и ПА по ВЧ АВАНТ К-400 на ПС 110кВ «Сетевая» согласно требованиям Приложения №1.2.</v>
      </c>
      <c r="K10" s="13"/>
      <c r="L10" s="19" t="str">
        <f t="shared" ref="L10:L11" si="0">D10</f>
        <v>шт.</v>
      </c>
      <c r="M10" s="23">
        <f t="shared" ref="M10:M11" si="1">E10</f>
        <v>1716101.7</v>
      </c>
      <c r="N10" s="12"/>
      <c r="O10" s="19">
        <f>F10</f>
        <v>1</v>
      </c>
      <c r="P10" s="20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02" x14ac:dyDescent="0.25">
      <c r="A11" s="6"/>
      <c r="B11" s="11">
        <v>3</v>
      </c>
      <c r="C11" s="60" t="s">
        <v>22</v>
      </c>
      <c r="D11" s="12" t="s">
        <v>14</v>
      </c>
      <c r="E11" s="25">
        <v>1906779.64</v>
      </c>
      <c r="F11" s="62">
        <v>1</v>
      </c>
      <c r="G11" s="21">
        <f>E11*F11</f>
        <v>1906779.64</v>
      </c>
      <c r="H11" s="1"/>
      <c r="I11" s="17">
        <v>3</v>
      </c>
      <c r="J11" s="18" t="str">
        <f>C11</f>
        <v>Шкаф противоаварийной автоматики УПАСК с двумя приемопередатчиком команд РЗ и ПА по ВЧ АВАНТ К-400 на ПС 110кВ «Центральная» согласно требованиям Приложения №1.3.</v>
      </c>
      <c r="K11" s="13"/>
      <c r="L11" s="19" t="str">
        <f t="shared" si="0"/>
        <v>шт.</v>
      </c>
      <c r="M11" s="23">
        <f t="shared" si="1"/>
        <v>1906779.64</v>
      </c>
      <c r="N11" s="12"/>
      <c r="O11" s="19">
        <f>F11</f>
        <v>1</v>
      </c>
      <c r="P11" s="20">
        <f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63.75" x14ac:dyDescent="0.25">
      <c r="A12" s="6"/>
      <c r="B12" s="11">
        <v>4</v>
      </c>
      <c r="C12" s="60" t="s">
        <v>23</v>
      </c>
      <c r="D12" s="12" t="s">
        <v>14</v>
      </c>
      <c r="E12" s="25">
        <v>5020099.16</v>
      </c>
      <c r="F12" s="62">
        <v>2</v>
      </c>
      <c r="G12" s="21">
        <f t="shared" ref="G12:G15" si="2">E12*F12</f>
        <v>10040198.32</v>
      </c>
      <c r="H12" s="1"/>
      <c r="I12" s="17">
        <f t="shared" ref="I12:I15" si="3">B12</f>
        <v>4</v>
      </c>
      <c r="J12" s="18" t="str">
        <f t="shared" ref="J12:J15" si="4">C12</f>
        <v>Шкаф противоаварийной автоматики УПАСК по ВОЛС ПКУС СР-24 на ПС 110кВ «Центральная» согласно Приложению №1.3.</v>
      </c>
      <c r="K12" s="13"/>
      <c r="L12" s="19" t="str">
        <f t="shared" ref="L12:L15" si="5">D12</f>
        <v>шт.</v>
      </c>
      <c r="M12" s="23">
        <f t="shared" ref="M12:M15" si="6">E12</f>
        <v>5020099.16</v>
      </c>
      <c r="N12" s="12"/>
      <c r="O12" s="19">
        <f t="shared" ref="O12:O15" si="7">F12</f>
        <v>2</v>
      </c>
      <c r="P12" s="20">
        <f t="shared" ref="P12:P15" si="8">N12*O12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89.25" x14ac:dyDescent="0.25">
      <c r="A13" s="6"/>
      <c r="B13" s="11">
        <v>5</v>
      </c>
      <c r="C13" s="60" t="s">
        <v>24</v>
      </c>
      <c r="D13" s="12" t="s">
        <v>14</v>
      </c>
      <c r="E13" s="25">
        <v>1822033.9</v>
      </c>
      <c r="F13" s="62">
        <v>1</v>
      </c>
      <c r="G13" s="21">
        <f t="shared" si="2"/>
        <v>1822033.9</v>
      </c>
      <c r="H13" s="1"/>
      <c r="I13" s="17">
        <f t="shared" si="3"/>
        <v>5</v>
      </c>
      <c r="J13" s="18" t="str">
        <f t="shared" si="4"/>
        <v>Шкаф противоаварийной автоматики с приемопередатчиком команд РЗ и ПА по ВОЛС АВАНТ К-400 на ПС 110кВ «Центральная» согласно Приложению №1.3.</v>
      </c>
      <c r="K13" s="13"/>
      <c r="L13" s="19" t="str">
        <f t="shared" si="5"/>
        <v>шт.</v>
      </c>
      <c r="M13" s="23">
        <f t="shared" si="6"/>
        <v>1822033.9</v>
      </c>
      <c r="N13" s="12"/>
      <c r="O13" s="19">
        <f t="shared" si="7"/>
        <v>1</v>
      </c>
      <c r="P13" s="20">
        <f t="shared" si="8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8.25" x14ac:dyDescent="0.25">
      <c r="A14" s="6"/>
      <c r="B14" s="11">
        <v>6</v>
      </c>
      <c r="C14" s="60" t="s">
        <v>25</v>
      </c>
      <c r="D14" s="12" t="s">
        <v>14</v>
      </c>
      <c r="E14" s="25">
        <v>376879.19</v>
      </c>
      <c r="F14" s="62">
        <v>2</v>
      </c>
      <c r="G14" s="21">
        <f t="shared" si="2"/>
        <v>753758.38</v>
      </c>
      <c r="H14" s="1"/>
      <c r="I14" s="17">
        <f t="shared" si="3"/>
        <v>6</v>
      </c>
      <c r="J14" s="18" t="str">
        <f t="shared" si="4"/>
        <v xml:space="preserve">Преобразователь интерфейсов 1х37.94/1хЕ1 ПКУС СР24 ЭО1 </v>
      </c>
      <c r="K14" s="13"/>
      <c r="L14" s="19" t="str">
        <f t="shared" si="5"/>
        <v>шт.</v>
      </c>
      <c r="M14" s="23">
        <f t="shared" si="6"/>
        <v>376879.19</v>
      </c>
      <c r="N14" s="12"/>
      <c r="O14" s="19">
        <f t="shared" si="7"/>
        <v>2</v>
      </c>
      <c r="P14" s="20">
        <f t="shared" si="8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6.25" thickBot="1" x14ac:dyDescent="0.3">
      <c r="A15" s="6"/>
      <c r="B15" s="11">
        <v>7</v>
      </c>
      <c r="C15" s="60" t="s">
        <v>26</v>
      </c>
      <c r="D15" s="12" t="s">
        <v>14</v>
      </c>
      <c r="E15" s="25">
        <v>127118.64</v>
      </c>
      <c r="F15" s="62">
        <v>3</v>
      </c>
      <c r="G15" s="21">
        <f t="shared" si="2"/>
        <v>381355.92</v>
      </c>
      <c r="H15" s="1"/>
      <c r="I15" s="17">
        <f t="shared" si="3"/>
        <v>7</v>
      </c>
      <c r="J15" s="18" t="str">
        <f t="shared" si="4"/>
        <v>Шеф – монтажные работы и шеф-наладочные работы</v>
      </c>
      <c r="K15" s="13"/>
      <c r="L15" s="19" t="str">
        <f t="shared" si="5"/>
        <v>шт.</v>
      </c>
      <c r="M15" s="23">
        <f t="shared" si="6"/>
        <v>127118.64</v>
      </c>
      <c r="N15" s="12"/>
      <c r="O15" s="19">
        <f t="shared" si="7"/>
        <v>3</v>
      </c>
      <c r="P15" s="20">
        <f t="shared" si="8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1" customHeight="1" thickBot="1" x14ac:dyDescent="0.3">
      <c r="A16" s="6"/>
      <c r="B16" s="40" t="s">
        <v>7</v>
      </c>
      <c r="C16" s="41"/>
      <c r="D16" s="41"/>
      <c r="E16" s="41"/>
      <c r="F16" s="42"/>
      <c r="G16" s="27">
        <f>SUM(G9:G15)</f>
        <v>18336329.559999999</v>
      </c>
      <c r="H16" s="1"/>
      <c r="I16" s="35" t="s">
        <v>7</v>
      </c>
      <c r="J16" s="36"/>
      <c r="K16" s="36"/>
      <c r="L16" s="36"/>
      <c r="M16" s="36"/>
      <c r="N16" s="36"/>
      <c r="O16" s="37"/>
      <c r="P16" s="14">
        <f>SUM(P9:P15)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6"/>
      <c r="B17" s="55" t="s">
        <v>18</v>
      </c>
      <c r="C17" s="56"/>
      <c r="D17" s="56"/>
      <c r="E17" s="56"/>
      <c r="F17" s="28">
        <v>0.2</v>
      </c>
      <c r="G17" s="29">
        <f>G16*F17</f>
        <v>3667265.912</v>
      </c>
      <c r="H17" s="1"/>
      <c r="I17" s="57" t="s">
        <v>18</v>
      </c>
      <c r="J17" s="58"/>
      <c r="K17" s="58"/>
      <c r="L17" s="58"/>
      <c r="M17" s="58"/>
      <c r="N17" s="58"/>
      <c r="O17" s="24">
        <v>0.2</v>
      </c>
      <c r="P17" s="15">
        <f>P16*O17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thickBot="1" x14ac:dyDescent="0.3">
      <c r="A18" s="6"/>
      <c r="B18" s="43" t="s">
        <v>8</v>
      </c>
      <c r="C18" s="44"/>
      <c r="D18" s="44"/>
      <c r="E18" s="44"/>
      <c r="F18" s="45"/>
      <c r="G18" s="30">
        <f>G16+G17</f>
        <v>22003595.471999999</v>
      </c>
      <c r="H18" s="1"/>
      <c r="I18" s="52" t="s">
        <v>8</v>
      </c>
      <c r="J18" s="53"/>
      <c r="K18" s="53"/>
      <c r="L18" s="53"/>
      <c r="M18" s="53"/>
      <c r="N18" s="53"/>
      <c r="O18" s="54"/>
      <c r="P18" s="16">
        <f>P16+P17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3.75" customHeight="1" x14ac:dyDescent="0.25">
      <c r="B19" s="31"/>
      <c r="C19" s="31"/>
      <c r="D19" s="31"/>
      <c r="E19" s="31"/>
      <c r="F19" s="31"/>
      <c r="G19" s="31"/>
      <c r="H19" s="1"/>
      <c r="I19" s="1"/>
      <c r="J19" s="1"/>
      <c r="K19" s="1"/>
      <c r="L19" s="2"/>
      <c r="M19" s="2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1.5" customHeight="1" x14ac:dyDescent="0.25">
      <c r="B20" s="31"/>
      <c r="C20" s="31"/>
      <c r="D20" s="31"/>
      <c r="E20" s="31"/>
      <c r="F20" s="31"/>
      <c r="G20" s="3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1"/>
    </row>
    <row r="21" spans="1:26" x14ac:dyDescent="0.25">
      <c r="Z21" s="1"/>
    </row>
  </sheetData>
  <mergeCells count="13">
    <mergeCell ref="B20:G20"/>
    <mergeCell ref="I7:P7"/>
    <mergeCell ref="I16:O16"/>
    <mergeCell ref="B19:G19"/>
    <mergeCell ref="B1:P1"/>
    <mergeCell ref="B3:E3"/>
    <mergeCell ref="B16:F16"/>
    <mergeCell ref="B18:F18"/>
    <mergeCell ref="B4:G4"/>
    <mergeCell ref="B7:G7"/>
    <mergeCell ref="I18:O18"/>
    <mergeCell ref="B17:E17"/>
    <mergeCell ref="I17:N17"/>
  </mergeCells>
  <pageMargins left="0.7" right="0.7" top="0.75" bottom="0.75" header="0.3" footer="0.3"/>
  <pageSetup paperSize="9" orientation="portrait" r:id="rId1"/>
  <ignoredErrors>
    <ignoredError sqref="L9 L12:L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dcterms:created xsi:type="dcterms:W3CDTF">2018-05-22T01:14:50Z</dcterms:created>
  <dcterms:modified xsi:type="dcterms:W3CDTF">2018-11-02T02:01:17Z</dcterms:modified>
</cp:coreProperties>
</file>