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M15" i="1"/>
  <c r="M11" i="1"/>
  <c r="M10" i="1"/>
  <c r="G10" i="1" l="1"/>
  <c r="P18" i="1" l="1"/>
  <c r="P19" i="1" s="1"/>
  <c r="P11" i="1"/>
  <c r="O10" i="1"/>
  <c r="P10" i="1" s="1"/>
  <c r="O11" i="1"/>
  <c r="O15" i="1"/>
  <c r="P15" i="1" s="1"/>
  <c r="P16" i="1" s="1"/>
  <c r="O18" i="1"/>
  <c r="L18" i="1"/>
  <c r="L15" i="1"/>
  <c r="L11" i="1"/>
  <c r="L10" i="1"/>
  <c r="J18" i="1"/>
  <c r="J15" i="1"/>
  <c r="J11" i="1"/>
  <c r="J10" i="1"/>
  <c r="P12" i="1" l="1"/>
  <c r="P20" i="1" s="1"/>
  <c r="G18" i="1"/>
  <c r="G15" i="1"/>
  <c r="G16" i="1" s="1"/>
  <c r="G11" i="1"/>
  <c r="G12" i="1" s="1"/>
  <c r="G19" i="1" l="1"/>
  <c r="I18" i="1" l="1"/>
  <c r="I15" i="1" l="1"/>
  <c r="I10" i="1"/>
  <c r="G20" i="1"/>
  <c r="P21" i="1" l="1"/>
  <c r="P22" i="1" s="1"/>
  <c r="G21" i="1" l="1"/>
  <c r="G22" i="1" s="1"/>
</calcChain>
</file>

<file path=xl/sharedStrings.xml><?xml version="1.0" encoding="utf-8"?>
<sst xmlns="http://schemas.openxmlformats.org/spreadsheetml/2006/main" count="41" uniqueCount="32">
  <si>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</si>
  <si>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</si>
  <si>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</si>
  <si>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</si>
  <si>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</si>
  <si>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</si>
  <si>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</si>
  <si>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</si>
  <si>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</si>
  <si>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</si>
  <si>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</si>
  <si>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</si>
  <si>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</si>
  <si>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</si>
  <si>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</si>
  <si>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</si>
  <si>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</si>
  <si>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</si>
  <si>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</si>
  <si>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ИТОГО по филиалу "ХЭС" СП "СЭС"</t>
  </si>
  <si>
    <t>ИТОГО по филиалу "ЮЯЭС"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</si>
  <si>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</si>
  <si>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1.2. филиал АО «ДРСК» «Хабаровские электрические сети»</t>
  </si>
  <si>
    <t>1.2.1 СП «Северные электрические сети» г. Комсомольск-на-Амуре</t>
  </si>
  <si>
    <t>1.3. филиал АО «ДРСК» «Южно-Якутские электрические сети»</t>
  </si>
  <si>
    <t>Панели быстродействующих защит</t>
  </si>
  <si>
    <t>Шкаф защиты линии и автоматики управления линейным выключателем типа ШЭ 2607 011021 или аналог для ПС 110/35/10 «Бурейск» согласно техническим параметрам указанным в Приложении №1.1</t>
  </si>
  <si>
    <t>Шеф-монтажные и шеф-наладочные работы</t>
  </si>
  <si>
    <t>компл.</t>
  </si>
  <si>
    <t>усл.ед.</t>
  </si>
  <si>
    <t>Шкаф дистанционной и токовой защиты линий ШЭ 2607 011-27Е2УХЛ4 или аналог для ПС 110/10 «Картель» согласно картам заказа – Приложение №1.2</t>
  </si>
  <si>
    <t>Шкаф защиты линии и автоматики управления линейным выключа-телем типа ШЭ 2607 182-27Е2 УХЛ4 или аналог для ПС №40 «Обо-гатительная фабрика» согласно опросному листу и карте заказа - Приложение №1.3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</si>
</sst>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6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26" xfId="0" applyNumberFormat="1" applyFont="1" applyBorder="1" applyAlignment="1">
      <alignment horizontal="left" vertical="top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3" fontId="11" fillId="0" borderId="26" xfId="0" applyNumberFormat="1" applyFont="1" applyBorder="1" applyAlignment="1">
      <alignment horizontal="center" vertical="top" wrapText="1"/>
    </xf>
    <xf numFmtId="0" fontId="1" fillId="4" borderId="18" xfId="0" applyFont="1" applyFill="1" applyBorder="1" applyAlignment="1">
      <alignment horizontal="center" vertical="top" wrapText="1"/>
    </xf>
    <xf numFmtId="0" fontId="1" fillId="4" borderId="13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/>
    </xf>
    <xf numFmtId="0" fontId="11" fillId="0" borderId="2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3" fillId="7" borderId="0" xfId="0" applyFont="1" applyFill="1"/>
    <xf numFmtId="4" fontId="8" fillId="6" borderId="9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3" fontId="15" fillId="0" borderId="26" xfId="0" applyNumberFormat="1" applyFont="1" applyBorder="1" applyAlignment="1">
      <alignment horizontal="center" vertical="top" wrapText="1"/>
    </xf>
    <xf numFmtId="0" fontId="11" fillId="0" borderId="26" xfId="0" applyNumberFormat="1" applyFont="1" applyBorder="1" applyAlignment="1">
      <alignment horizontal="center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37" xfId="0" applyNumberFormat="1" applyFont="1" applyBorder="1" applyAlignment="1">
      <alignment horizontal="left" vertical="top" wrapText="1"/>
    </xf>
    <xf numFmtId="0" fontId="4" fillId="0" borderId="36" xfId="0" applyFont="1" applyBorder="1" applyAlignment="1">
      <alignment horizontal="center" vertical="top"/>
    </xf>
    <xf numFmtId="0" fontId="11" fillId="0" borderId="37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top" wrapText="1"/>
    </xf>
    <xf numFmtId="4" fontId="11" fillId="0" borderId="35" xfId="0" applyNumberFormat="1" applyFont="1" applyBorder="1" applyAlignment="1">
      <alignment horizontal="center" vertical="top" wrapText="1"/>
    </xf>
    <xf numFmtId="4" fontId="11" fillId="0" borderId="26" xfId="0" applyNumberFormat="1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top"/>
    </xf>
    <xf numFmtId="0" fontId="16" fillId="0" borderId="32" xfId="0" applyFont="1" applyBorder="1" applyAlignment="1">
      <alignment vertical="top"/>
    </xf>
    <xf numFmtId="0" fontId="12" fillId="7" borderId="33" xfId="0" applyNumberFormat="1" applyFont="1" applyFill="1" applyBorder="1" applyAlignment="1">
      <alignment horizontal="center" vertical="top" wrapText="1"/>
    </xf>
    <xf numFmtId="0" fontId="12" fillId="7" borderId="38" xfId="0" applyNumberFormat="1" applyFont="1" applyFill="1" applyBorder="1" applyAlignment="1">
      <alignment horizontal="center" vertical="top" wrapText="1"/>
    </xf>
    <xf numFmtId="0" fontId="12" fillId="7" borderId="34" xfId="0" applyNumberFormat="1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2" fillId="7" borderId="29" xfId="0" applyNumberFormat="1" applyFont="1" applyFill="1" applyBorder="1" applyAlignment="1">
      <alignment horizontal="center" vertical="center" wrapText="1"/>
    </xf>
    <xf numFmtId="0" fontId="12" fillId="7" borderId="30" xfId="0" applyNumberFormat="1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top"/>
    </xf>
    <xf numFmtId="0" fontId="14" fillId="0" borderId="32" xfId="0" applyFont="1" applyBorder="1" applyAlignment="1">
      <alignment vertical="top"/>
    </xf>
    <xf numFmtId="0" fontId="12" fillId="7" borderId="33" xfId="0" applyNumberFormat="1" applyFont="1" applyFill="1" applyBorder="1" applyAlignment="1">
      <alignment horizontal="center" vertical="center" wrapText="1"/>
    </xf>
    <xf numFmtId="0" fontId="12" fillId="7" borderId="34" xfId="0" applyNumberFormat="1" applyFont="1" applyFill="1" applyBorder="1" applyAlignment="1">
      <alignment horizontal="center" vertical="center" wrapText="1"/>
    </xf>
    <xf numFmtId="0" fontId="12" fillId="7" borderId="3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zoomScaleNormal="100" workbookViewId="0">
      <selection activeCell="B23" sqref="B23:G24"/>
    </sheetView>
  </sheetViews>
  <sheetFormatPr defaultRowHeight="15" x14ac:dyDescent="0.25"/>
  <cols>
    <col min="1" max="1" width="4.5703125" customWidth="1"/>
    <col min="2" max="2" width="9.140625" customWidth="1"/>
    <col min="3" max="3" width="29.7109375" customWidth="1"/>
    <col min="4" max="4" width="11.85546875" customWidth="1"/>
    <col min="5" max="5" width="17.140625" customWidth="1"/>
    <col min="6" max="6" width="13.42578125" customWidth="1"/>
    <col min="7" max="7" width="22.85546875" customWidth="1"/>
    <col min="9" max="9" width="5.71093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0" t="s">
        <v>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21</v>
      </c>
      <c r="C3" s="55"/>
      <c r="D3" s="55"/>
      <c r="E3" s="61"/>
      <c r="F3" s="19">
        <v>5014333.05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5" t="s">
        <v>25</v>
      </c>
      <c r="C4" s="65"/>
      <c r="D4" s="65"/>
      <c r="E4" s="65"/>
      <c r="F4" s="65"/>
      <c r="G4" s="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6" t="s">
        <v>12</v>
      </c>
      <c r="C7" s="61"/>
      <c r="D7" s="67"/>
      <c r="E7" s="67"/>
      <c r="F7" s="68"/>
      <c r="G7" s="69"/>
      <c r="H7" s="3"/>
      <c r="I7" s="54" t="s">
        <v>4</v>
      </c>
      <c r="J7" s="55"/>
      <c r="K7" s="55"/>
      <c r="L7" s="55"/>
      <c r="M7" s="55"/>
      <c r="N7" s="55"/>
      <c r="O7" s="55"/>
      <c r="P7" s="5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3.75" customHeight="1" x14ac:dyDescent="0.25">
      <c r="B8" s="27" t="s">
        <v>5</v>
      </c>
      <c r="C8" s="28" t="s">
        <v>0</v>
      </c>
      <c r="D8" s="28" t="s">
        <v>9</v>
      </c>
      <c r="E8" s="29" t="s">
        <v>10</v>
      </c>
      <c r="F8" s="29" t="s">
        <v>6</v>
      </c>
      <c r="G8" s="30" t="s">
        <v>11</v>
      </c>
      <c r="H8" s="1"/>
      <c r="I8" s="5" t="s">
        <v>5</v>
      </c>
      <c r="J8" s="6" t="s">
        <v>1</v>
      </c>
      <c r="K8" s="7" t="s">
        <v>13</v>
      </c>
      <c r="L8" s="6" t="s">
        <v>9</v>
      </c>
      <c r="M8" s="7" t="s">
        <v>10</v>
      </c>
      <c r="N8" s="7" t="s">
        <v>14</v>
      </c>
      <c r="O8" s="7" t="s">
        <v>6</v>
      </c>
      <c r="P8" s="8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36" customFormat="1" ht="17.25" customHeight="1" x14ac:dyDescent="0.25">
      <c r="A9" s="72" t="s">
        <v>17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1:26" ht="115.5" thickBot="1" x14ac:dyDescent="0.3">
      <c r="A10" s="4"/>
      <c r="B10" s="31">
        <v>1</v>
      </c>
      <c r="C10" s="41" t="s">
        <v>26</v>
      </c>
      <c r="D10" s="9" t="s">
        <v>28</v>
      </c>
      <c r="E10" s="46">
        <v>1391903.39</v>
      </c>
      <c r="F10" s="26">
        <v>1</v>
      </c>
      <c r="G10" s="18">
        <f>E10*F10</f>
        <v>1391903.39</v>
      </c>
      <c r="H10" s="1"/>
      <c r="I10" s="34">
        <f>B10</f>
        <v>1</v>
      </c>
      <c r="J10" s="41" t="str">
        <f>C10</f>
        <v>Шкаф защиты линии и автоматики управления линейным выключателем типа ШЭ 2607 011021 или аналог для ПС 110/35/10 «Бурейск» согласно техническим параметрам указанным в Приложении №1.1</v>
      </c>
      <c r="K10" s="10"/>
      <c r="L10" s="16" t="str">
        <f>D10</f>
        <v>компл.</v>
      </c>
      <c r="M10" s="21">
        <f>E10</f>
        <v>1391903.39</v>
      </c>
      <c r="N10" s="9"/>
      <c r="O10" s="16">
        <f>F10</f>
        <v>1</v>
      </c>
      <c r="P10" s="17">
        <f>O10*N10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2.25" customHeight="1" thickBot="1" x14ac:dyDescent="0.3">
      <c r="A11" s="4"/>
      <c r="B11" s="43">
        <v>2</v>
      </c>
      <c r="C11" s="45" t="s">
        <v>27</v>
      </c>
      <c r="D11" s="9" t="s">
        <v>29</v>
      </c>
      <c r="E11" s="47">
        <v>127118.64</v>
      </c>
      <c r="F11" s="26">
        <v>1</v>
      </c>
      <c r="G11" s="18">
        <f>E11*F11</f>
        <v>127118.64</v>
      </c>
      <c r="H11" s="1"/>
      <c r="I11" s="34">
        <v>2</v>
      </c>
      <c r="J11" s="41" t="str">
        <f>C11</f>
        <v>Шеф-монтажные и шеф-наладочные работы</v>
      </c>
      <c r="K11" s="10"/>
      <c r="L11" s="16" t="str">
        <f>D11</f>
        <v>усл.ед.</v>
      </c>
      <c r="M11" s="21">
        <f>E11</f>
        <v>127118.64</v>
      </c>
      <c r="N11" s="9"/>
      <c r="O11" s="16">
        <f>F11</f>
        <v>1</v>
      </c>
      <c r="P11" s="17">
        <f>O11*N11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thickBot="1" x14ac:dyDescent="0.3">
      <c r="A12" s="4"/>
      <c r="B12" s="74" t="s">
        <v>18</v>
      </c>
      <c r="C12" s="75"/>
      <c r="D12" s="9"/>
      <c r="E12" s="9"/>
      <c r="F12" s="39"/>
      <c r="G12" s="48">
        <f>SUM(G10,G11)</f>
        <v>1519022.0299999998</v>
      </c>
      <c r="H12" s="1"/>
      <c r="I12" s="14"/>
      <c r="J12" s="15"/>
      <c r="K12" s="10"/>
      <c r="L12" s="16"/>
      <c r="M12" s="21"/>
      <c r="N12" s="9"/>
      <c r="O12" s="16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38" customFormat="1" ht="15.75" customHeight="1" x14ac:dyDescent="0.25">
      <c r="A13" s="76" t="s">
        <v>22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26" s="38" customFormat="1" ht="15.75" customHeight="1" thickBot="1" x14ac:dyDescent="0.3">
      <c r="A14" s="76" t="s">
        <v>23</v>
      </c>
      <c r="B14" s="78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1:26" ht="77.25" thickBot="1" x14ac:dyDescent="0.3">
      <c r="A15" s="4"/>
      <c r="B15" s="43">
        <v>1</v>
      </c>
      <c r="C15" s="44" t="s">
        <v>30</v>
      </c>
      <c r="D15" s="9" t="s">
        <v>28</v>
      </c>
      <c r="E15" s="46">
        <v>857825</v>
      </c>
      <c r="F15" s="40">
        <v>2</v>
      </c>
      <c r="G15" s="18">
        <f>E15*F15</f>
        <v>1715650</v>
      </c>
      <c r="H15" s="1"/>
      <c r="I15" s="34">
        <f t="shared" ref="I15:I18" si="0">B15</f>
        <v>1</v>
      </c>
      <c r="J15" s="32" t="str">
        <f>C15</f>
        <v>Шкаф дистанционной и токовой защиты линий ШЭ 2607 011-27Е2УХЛ4 или аналог для ПС 110/10 «Картель» согласно картам заказа – Приложение №1.2</v>
      </c>
      <c r="K15" s="10"/>
      <c r="L15" s="16" t="str">
        <f>D15</f>
        <v>компл.</v>
      </c>
      <c r="M15" s="21">
        <f>E15</f>
        <v>857825</v>
      </c>
      <c r="N15" s="9"/>
      <c r="O15" s="16">
        <f>F15</f>
        <v>2</v>
      </c>
      <c r="P15" s="17">
        <f>O15*N15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thickBot="1" x14ac:dyDescent="0.3">
      <c r="A16" s="4"/>
      <c r="B16" s="49" t="s">
        <v>19</v>
      </c>
      <c r="C16" s="50"/>
      <c r="D16" s="9"/>
      <c r="E16" s="9"/>
      <c r="F16" s="39"/>
      <c r="G16" s="48">
        <f>SUM(G14,G15)</f>
        <v>1715650</v>
      </c>
      <c r="H16" s="1"/>
      <c r="I16" s="14"/>
      <c r="J16" s="15"/>
      <c r="K16" s="10"/>
      <c r="L16" s="16"/>
      <c r="M16" s="21"/>
      <c r="N16" s="9"/>
      <c r="O16" s="16"/>
      <c r="P16" s="17">
        <f>P15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38" customFormat="1" ht="15.75" customHeight="1" thickBot="1" x14ac:dyDescent="0.3">
      <c r="A17" s="51" t="s">
        <v>24</v>
      </c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26" s="35" customFormat="1" ht="131.25" customHeight="1" thickBot="1" x14ac:dyDescent="0.3">
      <c r="A18" s="33"/>
      <c r="B18" s="43">
        <v>1</v>
      </c>
      <c r="C18" s="42" t="s">
        <v>31</v>
      </c>
      <c r="D18" s="9" t="s">
        <v>28</v>
      </c>
      <c r="E18" s="47">
        <v>889830.51</v>
      </c>
      <c r="F18" s="40">
        <v>2</v>
      </c>
      <c r="G18" s="18">
        <f>E18*F18</f>
        <v>1779661.02</v>
      </c>
      <c r="H18" s="1"/>
      <c r="I18" s="34">
        <f t="shared" si="0"/>
        <v>1</v>
      </c>
      <c r="J18" s="23" t="str">
        <f>C18</f>
        <v>Шкаф защиты линии и автоматики управления линейным выключа-телем типа ШЭ 2607 182-27Е2 УХЛ4 или аналог для ПС №40 «Обо-гатительная фабрика» согласно опросному листу и карте заказа - Приложение №1.3</v>
      </c>
      <c r="K18" s="25"/>
      <c r="L18" s="16" t="str">
        <f>D18</f>
        <v>компл.</v>
      </c>
      <c r="M18" s="21">
        <f>E18</f>
        <v>889830.51</v>
      </c>
      <c r="N18" s="24"/>
      <c r="O18" s="16">
        <f>F18</f>
        <v>2</v>
      </c>
      <c r="P18" s="17">
        <f>O18*N18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4"/>
      <c r="B19" s="49" t="s">
        <v>20</v>
      </c>
      <c r="C19" s="50"/>
      <c r="D19" s="9"/>
      <c r="E19" s="9"/>
      <c r="F19" s="39"/>
      <c r="G19" s="37">
        <f>G18</f>
        <v>1779661.02</v>
      </c>
      <c r="H19" s="1"/>
      <c r="I19" s="14"/>
      <c r="J19" s="15"/>
      <c r="K19" s="10"/>
      <c r="L19" s="16"/>
      <c r="M19" s="21"/>
      <c r="N19" s="9"/>
      <c r="O19" s="16"/>
      <c r="P19" s="17">
        <f>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 thickBot="1" x14ac:dyDescent="0.3">
      <c r="A20" s="4"/>
      <c r="B20" s="57" t="s">
        <v>7</v>
      </c>
      <c r="C20" s="58"/>
      <c r="D20" s="58"/>
      <c r="E20" s="58"/>
      <c r="F20" s="59"/>
      <c r="G20" s="11">
        <f>G12+G16+G19</f>
        <v>5014333.05</v>
      </c>
      <c r="H20" s="1"/>
      <c r="I20" s="57" t="s">
        <v>7</v>
      </c>
      <c r="J20" s="58"/>
      <c r="K20" s="58"/>
      <c r="L20" s="58"/>
      <c r="M20" s="58"/>
      <c r="N20" s="58"/>
      <c r="O20" s="59"/>
      <c r="P20" s="11">
        <f>P12+P16+P19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"/>
      <c r="B21" s="70" t="s">
        <v>16</v>
      </c>
      <c r="C21" s="71"/>
      <c r="D21" s="71"/>
      <c r="E21" s="71"/>
      <c r="F21" s="22">
        <v>0.2</v>
      </c>
      <c r="G21" s="12">
        <f>G20*F21</f>
        <v>1002866.61</v>
      </c>
      <c r="H21" s="1"/>
      <c r="I21" s="70" t="s">
        <v>16</v>
      </c>
      <c r="J21" s="71"/>
      <c r="K21" s="71"/>
      <c r="L21" s="71"/>
      <c r="M21" s="71"/>
      <c r="N21" s="71"/>
      <c r="O21" s="22">
        <v>0.2</v>
      </c>
      <c r="P21" s="12">
        <f>P20*O21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">
      <c r="A22" s="4"/>
      <c r="B22" s="62" t="s">
        <v>8</v>
      </c>
      <c r="C22" s="63"/>
      <c r="D22" s="63"/>
      <c r="E22" s="63"/>
      <c r="F22" s="64"/>
      <c r="G22" s="13">
        <f>G20+G21</f>
        <v>6017199.6600000001</v>
      </c>
      <c r="H22" s="1"/>
      <c r="I22" s="62" t="s">
        <v>8</v>
      </c>
      <c r="J22" s="63"/>
      <c r="K22" s="63"/>
      <c r="L22" s="63"/>
      <c r="M22" s="63"/>
      <c r="N22" s="63"/>
      <c r="O22" s="64"/>
      <c r="P22" s="13">
        <f>P20+P21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Z23" s="1"/>
    </row>
  </sheetData>
  <mergeCells count="18">
    <mergeCell ref="B1:P1"/>
    <mergeCell ref="B3:E3"/>
    <mergeCell ref="B20:F20"/>
    <mergeCell ref="B22:F22"/>
    <mergeCell ref="B4:G4"/>
    <mergeCell ref="B7:G7"/>
    <mergeCell ref="I22:O22"/>
    <mergeCell ref="B21:E21"/>
    <mergeCell ref="I21:N21"/>
    <mergeCell ref="A9:Q9"/>
    <mergeCell ref="B12:C12"/>
    <mergeCell ref="A13:Q13"/>
    <mergeCell ref="A14:Q14"/>
    <mergeCell ref="B16:C16"/>
    <mergeCell ref="A17:Q17"/>
    <mergeCell ref="B19:C19"/>
    <mergeCell ref="I7:P7"/>
    <mergeCell ref="I20:O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2018-11-12T05:07:13Z</dcterms:modified>
</cp:coreProperties>
</file>