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nochenko_NA\Desktop\ДРСК 2019 г\Проекты\Гаражи-аналоги\"/>
    </mc:Choice>
  </mc:AlternateContent>
  <bookViews>
    <workbookView xWindow="0" yWindow="0" windowWidth="25440" windowHeight="13410"/>
  </bookViews>
  <sheets>
    <sheet name="Сводный сметный расчет" sheetId="2" r:id="rId1"/>
  </sheets>
  <definedNames>
    <definedName name="_xlnm.Print_Titles" localSheetId="0">'Сводный сметный расчет'!$14:$14</definedName>
    <definedName name="_xlnm.Print_Area" localSheetId="0">'Сводный сметный расчет'!$A$1:$H$67</definedName>
  </definedNames>
  <calcPr calcId="152511"/>
</workbook>
</file>

<file path=xl/calcChain.xml><?xml version="1.0" encoding="utf-8"?>
<calcChain xmlns="http://schemas.openxmlformats.org/spreadsheetml/2006/main">
  <c r="G52" i="2" l="1"/>
  <c r="F52" i="2"/>
  <c r="E52" i="2"/>
  <c r="D52" i="2"/>
  <c r="G50" i="2"/>
  <c r="F50" i="2"/>
  <c r="E50" i="2"/>
  <c r="D50" i="2"/>
  <c r="G49" i="2"/>
  <c r="F49" i="2"/>
  <c r="E49" i="2"/>
  <c r="D49" i="2"/>
  <c r="F48" i="2"/>
  <c r="E48" i="2"/>
  <c r="D48" i="2"/>
  <c r="F47" i="2"/>
  <c r="E47" i="2"/>
  <c r="D47" i="2"/>
  <c r="D28" i="2"/>
  <c r="E27" i="2"/>
  <c r="D27" i="2"/>
  <c r="E26" i="2"/>
  <c r="D26" i="2"/>
  <c r="F22" i="2"/>
  <c r="E22" i="2"/>
  <c r="D22" i="2"/>
  <c r="F21" i="2"/>
  <c r="E21" i="2"/>
  <c r="D21" i="2"/>
  <c r="F43" i="2" l="1"/>
  <c r="E43" i="2"/>
  <c r="D43" i="2"/>
  <c r="G43" i="2" l="1"/>
  <c r="F27" i="2"/>
  <c r="H42" i="2"/>
  <c r="H41" i="2"/>
  <c r="H16" i="2"/>
  <c r="H21" i="2" l="1"/>
  <c r="F24" i="2"/>
  <c r="F28" i="2" s="1"/>
  <c r="H43" i="2"/>
  <c r="F36" i="2" l="1"/>
  <c r="F37" i="2" s="1"/>
  <c r="F44" i="2" s="1"/>
  <c r="G36" i="2"/>
  <c r="G37" i="2" s="1"/>
  <c r="G44" i="2" s="1"/>
  <c r="H33" i="2"/>
  <c r="H32" i="2"/>
  <c r="H34" i="2"/>
  <c r="H35" i="2"/>
  <c r="D19" i="2"/>
  <c r="H19" i="2" s="1"/>
  <c r="E24" i="2"/>
  <c r="G48" i="2" l="1"/>
  <c r="G47" i="2"/>
  <c r="H22" i="2"/>
  <c r="H24" i="2" s="1"/>
  <c r="D24" i="2"/>
  <c r="G54" i="2" l="1"/>
  <c r="F54" i="2"/>
  <c r="E28" i="2"/>
  <c r="E36" i="2" l="1"/>
  <c r="E37" i="2" s="1"/>
  <c r="E44" i="2" s="1"/>
  <c r="H26" i="2"/>
  <c r="F53" i="2" l="1"/>
  <c r="H27" i="2"/>
  <c r="H28" i="2" s="1"/>
  <c r="H30" i="2"/>
  <c r="E54" i="2" l="1"/>
  <c r="D36" i="2"/>
  <c r="D37" i="2" s="1"/>
  <c r="D44" i="2" s="1"/>
  <c r="H36" i="2"/>
  <c r="H44" i="2" l="1"/>
  <c r="H37" i="2"/>
  <c r="E53" i="2" l="1"/>
  <c r="H48" i="2" l="1"/>
  <c r="H47" i="2"/>
  <c r="H50" i="2" l="1"/>
  <c r="D53" i="2"/>
  <c r="H49" i="2"/>
  <c r="D54" i="2" l="1"/>
  <c r="H54" i="2" s="1"/>
  <c r="H52" i="2"/>
  <c r="G53" i="2"/>
  <c r="H53" i="2" s="1"/>
</calcChain>
</file>

<file path=xl/sharedStrings.xml><?xml version="1.0" encoding="utf-8"?>
<sst xmlns="http://schemas.openxmlformats.org/spreadsheetml/2006/main" count="60" uniqueCount="58">
  <si>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</si>
  <si>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</si>
  <si>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</si>
  <si>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</si>
  <si>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</si>
  <si>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</si>
  <si>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</si>
  <si>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</si>
  <si>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</si>
  <si>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</si>
  <si>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</si>
  <si>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</si>
  <si>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</si>
  <si>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</si>
  <si>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</si>
  <si>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</si>
  <si>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</si>
  <si>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</si>
  <si>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</si>
  <si>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</si>
  <si>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</si>
  <si>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</si>
  <si>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</si>
  <si>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</si>
  <si>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</si>
  <si>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</si>
  <si>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</si>
  <si>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</si>
  <si>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</si>
  <si>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</si>
  <si>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Налоги и обязательные платежи</t>
  </si>
  <si>
    <t>Итого "Налоги и обязательные платежи"</t>
  </si>
  <si>
    <t>Минэкономразвития</t>
  </si>
  <si>
    <t>(должность, подпись, расшифровка)</t>
  </si>
  <si>
    <t>«Строительство гаража площадью 24х12 кв.м. на базе СП СЭС,  с разработкой ПСД"</t>
  </si>
  <si>
    <t>Объект-аналог "Гараж Сковородинского РЭС"</t>
  </si>
  <si>
    <t>Составлена в ценах по состоянию на 3 кв. 2018 г. и в прогнозных ценах на 2019 г.</t>
  </si>
  <si>
    <t>ГСН 81-05-01-2001 приложение 1 п.4.2</t>
  </si>
  <si>
    <t>Строительство временных сооружений - 1,8%</t>
  </si>
  <si>
    <t xml:space="preserve">ГСН-81-05-02-2007 таблица 4 п.7.2 </t>
  </si>
  <si>
    <t>Производство работ в зимнее время 5,8*0,9=5,22%</t>
  </si>
  <si>
    <t>Смета №1</t>
  </si>
  <si>
    <t>Проектная и рабочая документация</t>
  </si>
  <si>
    <t>Смета №2,3,4</t>
  </si>
  <si>
    <t>Инженерные изыскания</t>
  </si>
  <si>
    <t>НДС - 20%</t>
  </si>
  <si>
    <t>С учетом индекса-дефлятора на 2019 год - 4,4%</t>
  </si>
  <si>
    <t>Проверил:                 Руководитель ГРП филиала "Амурские ЭС": ___________________________Т.Г. Соловьева</t>
  </si>
  <si>
    <t>Федеральный закон от 03.08.2018 № 303-ФЗ "О внесении изменений в отдельные законодательные акты Российской Федерации о налогах и сборах"</t>
  </si>
  <si>
    <t xml:space="preserve">Проверил:                Начальник ПТС СП СЭС филиала "Амурские ЭС"_________________________А.В. Марченко </t>
  </si>
  <si>
    <t>Итого с непредвиденными затратами</t>
  </si>
  <si>
    <t>Строительство гаража на базе СП СЭС,  с разработкой ПСД</t>
  </si>
  <si>
    <t>Непредвиденные затраты - 1,5%</t>
  </si>
  <si>
    <t>Итого с индексом-дефлятором</t>
  </si>
  <si>
    <t>Строительство гаража на базе СП СЭС</t>
  </si>
  <si>
    <t>Составил:                 Инженер-сметчик ГРП филиала "Амурские ЭС": ___________________________Н.А. Паноченко</t>
  </si>
  <si>
    <t>Итого по сводному расчету на 2019 г. с НДС</t>
  </si>
  <si>
    <t>Вычтено из объекта аналога: монтаж подпорной стенки, узел управления, водоснабжение, канализация, технологическое оборудование, наружный водопровод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</si>
</sst>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wrapText="1"/>
    </xf>
    <xf numFmtId="43" fontId="2" fillId="0" borderId="1" xfId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0" borderId="0" xfId="0" applyNumberFormat="1" applyFont="1"/>
    <xf numFmtId="43" fontId="2" fillId="0" borderId="1" xfId="1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3" fontId="2" fillId="0" borderId="0" xfId="1" applyFont="1" applyBorder="1" applyAlignment="1">
      <alignment horizontal="right" vertical="top" wrapText="1"/>
    </xf>
    <xf numFmtId="43" fontId="2" fillId="0" borderId="0" xfId="1" applyFont="1" applyFill="1" applyBorder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1" xfId="1" applyNumberFormat="1" applyFont="1" applyBorder="1" applyAlignment="1">
      <alignment horizontal="right"/>
    </xf>
    <xf numFmtId="2" fontId="2" fillId="0" borderId="0" xfId="0" applyNumberFormat="1" applyFont="1"/>
    <xf numFmtId="4" fontId="2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67"/>
  <sheetViews>
    <sheetView showGridLines="0" tabSelected="1" view="pageBreakPreview" topLeftCell="A7" zoomScale="85" zoomScaleNormal="100" zoomScaleSheetLayoutView="85" workbookViewId="0">
      <selection activeCell="C21" sqref="C21"/>
    </sheetView>
  </sheetViews>
  <sheetFormatPr defaultRowHeight="12.75" x14ac:dyDescent="0.2"/>
  <cols>
    <col min="1" max="1" width="5" style="1" customWidth="1"/>
    <col min="2" max="2" width="26.42578125" style="2" customWidth="1"/>
    <col min="3" max="3" width="51.28515625" style="2" customWidth="1"/>
    <col min="4" max="4" width="13.140625" style="3" customWidth="1"/>
    <col min="5" max="5" width="13" style="3" customWidth="1"/>
    <col min="6" max="6" width="14.42578125" style="3" customWidth="1"/>
    <col min="7" max="7" width="14.85546875" style="3" customWidth="1"/>
    <col min="8" max="8" width="13.85546875" style="3" customWidth="1"/>
    <col min="9" max="9" width="14.140625" style="5" customWidth="1"/>
    <col min="10" max="16384" width="9.140625" style="5"/>
  </cols>
  <sheetData>
    <row r="1" spans="1:8" x14ac:dyDescent="0.2">
      <c r="G1" s="4"/>
      <c r="H1" s="4"/>
    </row>
    <row r="2" spans="1:8" x14ac:dyDescent="0.2">
      <c r="B2" s="57" t="s">
        <v>5</v>
      </c>
      <c r="C2" s="57"/>
      <c r="D2" s="57"/>
      <c r="E2" s="57"/>
      <c r="F2" s="57"/>
      <c r="G2" s="57"/>
      <c r="H2" s="57"/>
    </row>
    <row r="3" spans="1:8" x14ac:dyDescent="0.2">
      <c r="D3" s="6"/>
      <c r="F3" s="4"/>
      <c r="G3" s="4"/>
      <c r="H3" s="4"/>
    </row>
    <row r="4" spans="1:8" ht="12.75" customHeight="1" x14ac:dyDescent="0.2">
      <c r="B4" s="48" t="s">
        <v>51</v>
      </c>
      <c r="C4" s="48"/>
      <c r="D4" s="48"/>
      <c r="E4" s="48"/>
      <c r="F4" s="48"/>
      <c r="G4" s="48"/>
      <c r="H4" s="48"/>
    </row>
    <row r="5" spans="1:8" x14ac:dyDescent="0.2">
      <c r="B5" s="52" t="s">
        <v>0</v>
      </c>
      <c r="C5" s="52"/>
      <c r="D5" s="52"/>
      <c r="E5" s="52"/>
      <c r="F5" s="52"/>
      <c r="G5" s="52"/>
      <c r="H5" s="52"/>
    </row>
    <row r="6" spans="1:8" x14ac:dyDescent="0.2">
      <c r="H6" s="4"/>
    </row>
    <row r="7" spans="1:8" x14ac:dyDescent="0.2">
      <c r="B7" s="7" t="s">
        <v>36</v>
      </c>
      <c r="C7" s="7"/>
      <c r="D7" s="8"/>
      <c r="E7" s="4"/>
      <c r="F7" s="4"/>
      <c r="G7" s="4"/>
      <c r="H7" s="4"/>
    </row>
    <row r="8" spans="1:8" x14ac:dyDescent="0.2">
      <c r="D8" s="6"/>
      <c r="E8" s="4"/>
      <c r="F8" s="4"/>
      <c r="G8" s="4"/>
      <c r="H8" s="4"/>
    </row>
    <row r="9" spans="1:8" hidden="1" x14ac:dyDescent="0.2">
      <c r="D9" s="4"/>
      <c r="E9" s="4"/>
      <c r="F9" s="4"/>
      <c r="G9" s="4"/>
      <c r="H9" s="4"/>
    </row>
    <row r="10" spans="1:8" ht="12.75" customHeight="1" x14ac:dyDescent="0.2">
      <c r="A10" s="49" t="s">
        <v>1</v>
      </c>
      <c r="B10" s="50" t="s">
        <v>6</v>
      </c>
      <c r="C10" s="50" t="s">
        <v>7</v>
      </c>
      <c r="D10" s="51" t="s">
        <v>9</v>
      </c>
      <c r="E10" s="51"/>
      <c r="F10" s="51"/>
      <c r="G10" s="51"/>
      <c r="H10" s="49" t="s">
        <v>10</v>
      </c>
    </row>
    <row r="11" spans="1:8" x14ac:dyDescent="0.2">
      <c r="A11" s="49"/>
      <c r="B11" s="50"/>
      <c r="C11" s="50"/>
      <c r="D11" s="49" t="s">
        <v>8</v>
      </c>
      <c r="E11" s="49" t="s">
        <v>2</v>
      </c>
      <c r="F11" s="49" t="s">
        <v>3</v>
      </c>
      <c r="G11" s="49" t="s">
        <v>4</v>
      </c>
      <c r="H11" s="49"/>
    </row>
    <row r="12" spans="1:8" x14ac:dyDescent="0.2">
      <c r="A12" s="49"/>
      <c r="B12" s="50"/>
      <c r="C12" s="50"/>
      <c r="D12" s="49"/>
      <c r="E12" s="49"/>
      <c r="F12" s="49"/>
      <c r="G12" s="49"/>
      <c r="H12" s="49"/>
    </row>
    <row r="13" spans="1:8" x14ac:dyDescent="0.2">
      <c r="A13" s="49"/>
      <c r="B13" s="50"/>
      <c r="C13" s="50"/>
      <c r="D13" s="49"/>
      <c r="E13" s="49"/>
      <c r="F13" s="49"/>
      <c r="G13" s="49"/>
      <c r="H13" s="49"/>
    </row>
    <row r="14" spans="1:8" x14ac:dyDescent="0.2">
      <c r="A14" s="9">
        <v>1</v>
      </c>
      <c r="B14" s="10">
        <v>2</v>
      </c>
      <c r="C14" s="10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</row>
    <row r="15" spans="1:8" hidden="1" x14ac:dyDescent="0.2">
      <c r="A15" s="55" t="s">
        <v>11</v>
      </c>
      <c r="B15" s="56"/>
      <c r="C15" s="56"/>
      <c r="D15" s="56"/>
      <c r="E15" s="56"/>
      <c r="F15" s="56"/>
      <c r="G15" s="56"/>
      <c r="H15" s="56"/>
    </row>
    <row r="16" spans="1:8" ht="36" hidden="1" customHeight="1" x14ac:dyDescent="0.2">
      <c r="A16" s="11">
        <v>1</v>
      </c>
      <c r="B16" s="12" t="s">
        <v>35</v>
      </c>
      <c r="C16" s="13" t="s">
        <v>34</v>
      </c>
      <c r="D16" s="14"/>
      <c r="E16" s="15"/>
      <c r="F16" s="15"/>
      <c r="G16" s="15"/>
      <c r="H16" s="16">
        <f>SUM(D16:G16)</f>
        <v>0</v>
      </c>
    </row>
    <row r="17" spans="1:9" hidden="1" x14ac:dyDescent="0.2">
      <c r="A17" s="11">
        <v>2</v>
      </c>
      <c r="B17" s="17"/>
      <c r="C17" s="17"/>
      <c r="D17" s="18"/>
      <c r="E17" s="19"/>
      <c r="F17" s="19"/>
      <c r="G17" s="19"/>
      <c r="H17" s="20"/>
    </row>
    <row r="18" spans="1:9" hidden="1" x14ac:dyDescent="0.2">
      <c r="A18" s="11">
        <v>3</v>
      </c>
      <c r="B18" s="17"/>
      <c r="C18" s="17"/>
      <c r="D18" s="18"/>
      <c r="E18" s="19"/>
      <c r="F18" s="19"/>
      <c r="G18" s="19"/>
      <c r="H18" s="20"/>
    </row>
    <row r="19" spans="1:9" ht="14.25" hidden="1" customHeight="1" x14ac:dyDescent="0.2">
      <c r="A19" s="21"/>
      <c r="B19" s="53" t="s">
        <v>12</v>
      </c>
      <c r="C19" s="54"/>
      <c r="D19" s="20">
        <f>SUM(D16:D18)</f>
        <v>0</v>
      </c>
      <c r="E19" s="22"/>
      <c r="F19" s="22"/>
      <c r="G19" s="22"/>
      <c r="H19" s="20">
        <f>SUM(D19:G19)</f>
        <v>0</v>
      </c>
    </row>
    <row r="20" spans="1:9" x14ac:dyDescent="0.2">
      <c r="A20" s="55" t="s">
        <v>13</v>
      </c>
      <c r="B20" s="56"/>
      <c r="C20" s="56"/>
      <c r="D20" s="56"/>
      <c r="E20" s="56"/>
      <c r="F20" s="56"/>
      <c r="G20" s="56"/>
      <c r="H20" s="56"/>
    </row>
    <row r="21" spans="1:9" ht="87.75" customHeight="1" x14ac:dyDescent="0.2">
      <c r="A21" s="11">
        <v>1</v>
      </c>
      <c r="B21" s="17" t="s">
        <v>57</v>
      </c>
      <c r="C21" s="17" t="s">
        <v>54</v>
      </c>
      <c r="D21" s="14">
        <f>((9581.44-2440.21)/7.56*8.28)/284.4*288</f>
        <v>7920.3515370705263</v>
      </c>
      <c r="E21" s="16">
        <f>((0+734.8)/7.56*8.28)/284.4*288</f>
        <v>814.96805304400243</v>
      </c>
      <c r="F21" s="15">
        <f>((407.44-92.33)/4.28*4.46)/284.4*288</f>
        <v>332.51877439962152</v>
      </c>
      <c r="G21" s="15">
        <v>0</v>
      </c>
      <c r="H21" s="16">
        <f>SUM(D21:G21)</f>
        <v>9067.8383645141494</v>
      </c>
    </row>
    <row r="22" spans="1:9" ht="13.5" customHeight="1" x14ac:dyDescent="0.2">
      <c r="A22" s="21"/>
      <c r="B22" s="53" t="s">
        <v>14</v>
      </c>
      <c r="C22" s="54"/>
      <c r="D22" s="20">
        <f>SUM(D21:D21)</f>
        <v>7920.3515370705263</v>
      </c>
      <c r="E22" s="20">
        <f>SUM(E21:E21)</f>
        <v>814.96805304400243</v>
      </c>
      <c r="F22" s="19">
        <f>F21</f>
        <v>332.51877439962152</v>
      </c>
      <c r="G22" s="19">
        <v>0</v>
      </c>
      <c r="H22" s="20">
        <f>SUM(H21:H21)</f>
        <v>9067.8383645141494</v>
      </c>
    </row>
    <row r="23" spans="1:9" hidden="1" x14ac:dyDescent="0.2">
      <c r="A23" s="55" t="s">
        <v>15</v>
      </c>
      <c r="B23" s="56"/>
      <c r="C23" s="56"/>
      <c r="D23" s="56"/>
      <c r="E23" s="56"/>
      <c r="F23" s="56"/>
      <c r="G23" s="56"/>
      <c r="H23" s="56"/>
    </row>
    <row r="24" spans="1:9" hidden="1" x14ac:dyDescent="0.2">
      <c r="A24" s="21"/>
      <c r="B24" s="53" t="s">
        <v>16</v>
      </c>
      <c r="C24" s="54"/>
      <c r="D24" s="20">
        <f>D19+D22</f>
        <v>7920.3515370705263</v>
      </c>
      <c r="E24" s="20">
        <f>E19+E22</f>
        <v>814.96805304400243</v>
      </c>
      <c r="F24" s="20">
        <f>F19+F22</f>
        <v>332.51877439962152</v>
      </c>
      <c r="G24" s="19">
        <v>0</v>
      </c>
      <c r="H24" s="20">
        <f>H19+H22</f>
        <v>9067.8383645141494</v>
      </c>
    </row>
    <row r="25" spans="1:9" x14ac:dyDescent="0.2">
      <c r="A25" s="55" t="s">
        <v>17</v>
      </c>
      <c r="B25" s="56"/>
      <c r="C25" s="56"/>
      <c r="D25" s="56"/>
      <c r="E25" s="56"/>
      <c r="F25" s="56"/>
      <c r="G25" s="56"/>
      <c r="H25" s="56"/>
    </row>
    <row r="26" spans="1:9" ht="25.5" x14ac:dyDescent="0.2">
      <c r="A26" s="11">
        <v>2</v>
      </c>
      <c r="B26" s="17" t="s">
        <v>37</v>
      </c>
      <c r="C26" s="17" t="s">
        <v>38</v>
      </c>
      <c r="D26" s="20">
        <f>D24*1.8%</f>
        <v>142.56632766726949</v>
      </c>
      <c r="E26" s="20">
        <f>E24*1.8%</f>
        <v>14.669424954792046</v>
      </c>
      <c r="F26" s="23">
        <v>0</v>
      </c>
      <c r="G26" s="23">
        <v>0</v>
      </c>
      <c r="H26" s="20">
        <f>SUM(D26:G26)</f>
        <v>157.23575262206154</v>
      </c>
    </row>
    <row r="27" spans="1:9" x14ac:dyDescent="0.2">
      <c r="A27" s="21"/>
      <c r="B27" s="53" t="s">
        <v>18</v>
      </c>
      <c r="C27" s="54"/>
      <c r="D27" s="20">
        <f>D26</f>
        <v>142.56632766726949</v>
      </c>
      <c r="E27" s="20">
        <f>E26</f>
        <v>14.669424954792046</v>
      </c>
      <c r="F27" s="20">
        <f t="shared" ref="F27" si="0">F26</f>
        <v>0</v>
      </c>
      <c r="G27" s="24">
        <v>0</v>
      </c>
      <c r="H27" s="20">
        <f>SUM(D27:G27)</f>
        <v>157.23575262206154</v>
      </c>
    </row>
    <row r="28" spans="1:9" x14ac:dyDescent="0.2">
      <c r="A28" s="21"/>
      <c r="B28" s="53" t="s">
        <v>19</v>
      </c>
      <c r="C28" s="54"/>
      <c r="D28" s="20">
        <f>D24+D27</f>
        <v>8062.9178647377958</v>
      </c>
      <c r="E28" s="20">
        <f>E24+E27</f>
        <v>829.63747799879445</v>
      </c>
      <c r="F28" s="20">
        <f>F24+F27</f>
        <v>332.51877439962152</v>
      </c>
      <c r="G28" s="23">
        <v>0</v>
      </c>
      <c r="H28" s="20">
        <f>H24+H27</f>
        <v>9225.0741171362115</v>
      </c>
      <c r="I28" s="46"/>
    </row>
    <row r="29" spans="1:9" hidden="1" x14ac:dyDescent="0.2">
      <c r="A29" s="55" t="s">
        <v>20</v>
      </c>
      <c r="B29" s="56"/>
      <c r="C29" s="56"/>
      <c r="D29" s="56"/>
      <c r="E29" s="56"/>
      <c r="F29" s="56"/>
      <c r="G29" s="56"/>
      <c r="H29" s="56"/>
    </row>
    <row r="30" spans="1:9" ht="27" hidden="1" customHeight="1" x14ac:dyDescent="0.2">
      <c r="A30" s="11">
        <v>3</v>
      </c>
      <c r="B30" s="17" t="s">
        <v>39</v>
      </c>
      <c r="C30" s="17" t="s">
        <v>40</v>
      </c>
      <c r="D30" s="20">
        <v>0</v>
      </c>
      <c r="E30" s="20">
        <v>0</v>
      </c>
      <c r="F30" s="19">
        <v>0</v>
      </c>
      <c r="G30" s="19">
        <v>0</v>
      </c>
      <c r="H30" s="20">
        <f>SUM(D30:G30)</f>
        <v>0</v>
      </c>
    </row>
    <row r="31" spans="1:9" hidden="1" x14ac:dyDescent="0.2">
      <c r="A31" s="11"/>
      <c r="B31" s="17"/>
      <c r="C31" s="17"/>
      <c r="D31" s="20"/>
      <c r="E31" s="20"/>
      <c r="F31" s="22"/>
      <c r="G31" s="22"/>
      <c r="H31" s="20"/>
    </row>
    <row r="32" spans="1:9" hidden="1" x14ac:dyDescent="0.2">
      <c r="A32" s="11"/>
      <c r="B32" s="17"/>
      <c r="C32" s="17"/>
      <c r="D32" s="22"/>
      <c r="E32" s="22"/>
      <c r="F32" s="22"/>
      <c r="G32" s="25"/>
      <c r="H32" s="20">
        <f t="shared" ref="H32:H35" si="1">SUM(D32:G32)</f>
        <v>0</v>
      </c>
    </row>
    <row r="33" spans="1:9" hidden="1" x14ac:dyDescent="0.2">
      <c r="A33" s="11"/>
      <c r="B33" s="17"/>
      <c r="C33" s="17"/>
      <c r="D33" s="25"/>
      <c r="E33" s="22"/>
      <c r="F33" s="22"/>
      <c r="G33" s="22"/>
      <c r="H33" s="20">
        <f t="shared" si="1"/>
        <v>0</v>
      </c>
    </row>
    <row r="34" spans="1:9" hidden="1" x14ac:dyDescent="0.2">
      <c r="A34" s="11"/>
      <c r="B34" s="17"/>
      <c r="C34" s="17"/>
      <c r="D34" s="25"/>
      <c r="E34" s="22"/>
      <c r="F34" s="22"/>
      <c r="G34" s="22"/>
      <c r="H34" s="20">
        <f t="shared" si="1"/>
        <v>0</v>
      </c>
    </row>
    <row r="35" spans="1:9" hidden="1" x14ac:dyDescent="0.2">
      <c r="A35" s="11"/>
      <c r="B35" s="17"/>
      <c r="C35" s="17"/>
      <c r="D35" s="22"/>
      <c r="E35" s="22"/>
      <c r="F35" s="22"/>
      <c r="G35" s="25"/>
      <c r="H35" s="20">
        <f t="shared" si="1"/>
        <v>0</v>
      </c>
    </row>
    <row r="36" spans="1:9" hidden="1" x14ac:dyDescent="0.2">
      <c r="A36" s="21"/>
      <c r="B36" s="53" t="s">
        <v>21</v>
      </c>
      <c r="C36" s="54"/>
      <c r="D36" s="20">
        <f>SUM(D30:D35)</f>
        <v>0</v>
      </c>
      <c r="E36" s="20">
        <f>SUM(E30:E35)</f>
        <v>0</v>
      </c>
      <c r="F36" s="20">
        <f t="shared" ref="F36:G36" si="2">SUM(F30:F35)</f>
        <v>0</v>
      </c>
      <c r="G36" s="20">
        <f t="shared" si="2"/>
        <v>0</v>
      </c>
      <c r="H36" s="20">
        <f>SUM(H30:H35)</f>
        <v>0</v>
      </c>
    </row>
    <row r="37" spans="1:9" hidden="1" x14ac:dyDescent="0.2">
      <c r="A37" s="21"/>
      <c r="B37" s="53" t="s">
        <v>22</v>
      </c>
      <c r="C37" s="54"/>
      <c r="D37" s="20">
        <f>D36+D28</f>
        <v>8062.9178647377958</v>
      </c>
      <c r="E37" s="20">
        <f t="shared" ref="E37:G37" si="3">E36+E28</f>
        <v>829.63747799879445</v>
      </c>
      <c r="F37" s="20">
        <f t="shared" si="3"/>
        <v>332.51877439962152</v>
      </c>
      <c r="G37" s="20">
        <f t="shared" si="3"/>
        <v>0</v>
      </c>
      <c r="H37" s="20">
        <f>H36+H28</f>
        <v>9225.0741171362115</v>
      </c>
    </row>
    <row r="38" spans="1:9" hidden="1" x14ac:dyDescent="0.2">
      <c r="A38" s="55" t="s">
        <v>23</v>
      </c>
      <c r="B38" s="56"/>
      <c r="C38" s="56"/>
      <c r="D38" s="56"/>
      <c r="E38" s="56"/>
      <c r="F38" s="56"/>
      <c r="G38" s="56"/>
      <c r="H38" s="56"/>
    </row>
    <row r="39" spans="1:9" ht="27.95" hidden="1" customHeight="1" x14ac:dyDescent="0.2">
      <c r="A39" s="21"/>
      <c r="B39" s="53" t="s">
        <v>24</v>
      </c>
      <c r="C39" s="54"/>
      <c r="D39" s="22"/>
      <c r="E39" s="22"/>
      <c r="F39" s="22"/>
      <c r="G39" s="22"/>
      <c r="H39" s="22"/>
    </row>
    <row r="40" spans="1:9" x14ac:dyDescent="0.2">
      <c r="A40" s="55" t="s">
        <v>25</v>
      </c>
      <c r="B40" s="56"/>
      <c r="C40" s="56"/>
      <c r="D40" s="56"/>
      <c r="E40" s="56"/>
      <c r="F40" s="56"/>
      <c r="G40" s="56"/>
      <c r="H40" s="56"/>
    </row>
    <row r="41" spans="1:9" x14ac:dyDescent="0.2">
      <c r="A41" s="26">
        <v>3</v>
      </c>
      <c r="B41" s="27" t="s">
        <v>41</v>
      </c>
      <c r="C41" s="27" t="s">
        <v>42</v>
      </c>
      <c r="D41" s="28">
        <v>0</v>
      </c>
      <c r="E41" s="28">
        <v>0</v>
      </c>
      <c r="F41" s="28">
        <v>0</v>
      </c>
      <c r="G41" s="29">
        <v>480.971</v>
      </c>
      <c r="H41" s="30">
        <f>G41</f>
        <v>480.971</v>
      </c>
    </row>
    <row r="42" spans="1:9" x14ac:dyDescent="0.2">
      <c r="A42" s="26">
        <v>4</v>
      </c>
      <c r="B42" s="27" t="s">
        <v>43</v>
      </c>
      <c r="C42" s="27" t="s">
        <v>44</v>
      </c>
      <c r="D42" s="28">
        <v>0</v>
      </c>
      <c r="E42" s="28">
        <v>0</v>
      </c>
      <c r="F42" s="28">
        <v>0</v>
      </c>
      <c r="G42" s="29">
        <v>419.029</v>
      </c>
      <c r="H42" s="30">
        <f>G42</f>
        <v>419.029</v>
      </c>
    </row>
    <row r="43" spans="1:9" ht="27.95" customHeight="1" x14ac:dyDescent="0.2">
      <c r="A43" s="21"/>
      <c r="B43" s="53" t="s">
        <v>26</v>
      </c>
      <c r="C43" s="54"/>
      <c r="D43" s="31">
        <f t="shared" ref="D43:H43" si="4">D41+D42</f>
        <v>0</v>
      </c>
      <c r="E43" s="31">
        <f t="shared" si="4"/>
        <v>0</v>
      </c>
      <c r="F43" s="31">
        <f t="shared" si="4"/>
        <v>0</v>
      </c>
      <c r="G43" s="31">
        <f t="shared" si="4"/>
        <v>900</v>
      </c>
      <c r="H43" s="31">
        <f t="shared" si="4"/>
        <v>900</v>
      </c>
    </row>
    <row r="44" spans="1:9" x14ac:dyDescent="0.2">
      <c r="A44" s="21"/>
      <c r="B44" s="53" t="s">
        <v>27</v>
      </c>
      <c r="C44" s="54"/>
      <c r="D44" s="29">
        <f>D37+D43</f>
        <v>8062.9178647377958</v>
      </c>
      <c r="E44" s="29">
        <f t="shared" ref="E44:G44" si="5">E37+E43</f>
        <v>829.63747799879445</v>
      </c>
      <c r="F44" s="29">
        <f t="shared" si="5"/>
        <v>332.51877439962152</v>
      </c>
      <c r="G44" s="30">
        <f t="shared" si="5"/>
        <v>900</v>
      </c>
      <c r="H44" s="29">
        <f>SUM(D44:G45)</f>
        <v>10125.074117136211</v>
      </c>
      <c r="I44" s="37"/>
    </row>
    <row r="45" spans="1:9" hidden="1" x14ac:dyDescent="0.2">
      <c r="A45" s="21"/>
      <c r="B45" s="32"/>
      <c r="C45" s="33"/>
      <c r="D45" s="20"/>
      <c r="E45" s="20"/>
      <c r="F45" s="20"/>
      <c r="G45" s="20"/>
      <c r="H45" s="20"/>
    </row>
    <row r="46" spans="1:9" x14ac:dyDescent="0.2">
      <c r="A46" s="55" t="s">
        <v>28</v>
      </c>
      <c r="B46" s="56"/>
      <c r="C46" s="56"/>
      <c r="D46" s="56"/>
      <c r="E46" s="56"/>
      <c r="F46" s="56"/>
      <c r="G46" s="56"/>
      <c r="H46" s="56"/>
    </row>
    <row r="47" spans="1:9" x14ac:dyDescent="0.2">
      <c r="A47" s="11">
        <v>5</v>
      </c>
      <c r="B47" s="17" t="s">
        <v>29</v>
      </c>
      <c r="C47" s="17" t="s">
        <v>52</v>
      </c>
      <c r="D47" s="24">
        <f>D44*1.5%</f>
        <v>120.94376797106693</v>
      </c>
      <c r="E47" s="24">
        <f>E44*1.5%</f>
        <v>12.444562169981916</v>
      </c>
      <c r="F47" s="24">
        <f>F44*1.5%</f>
        <v>4.9877816159943222</v>
      </c>
      <c r="G47" s="24">
        <f>G44*0%</f>
        <v>0</v>
      </c>
      <c r="H47" s="24">
        <f>SUM(D47:G47)</f>
        <v>138.37611175704316</v>
      </c>
    </row>
    <row r="48" spans="1:9" x14ac:dyDescent="0.2">
      <c r="A48" s="21"/>
      <c r="B48" s="53" t="s">
        <v>50</v>
      </c>
      <c r="C48" s="54"/>
      <c r="D48" s="24">
        <f>D44+D47</f>
        <v>8183.861632708863</v>
      </c>
      <c r="E48" s="24">
        <f>E44+E47</f>
        <v>842.08204016877642</v>
      </c>
      <c r="F48" s="24">
        <f>F44+F47</f>
        <v>337.50655601561584</v>
      </c>
      <c r="G48" s="24">
        <f>G44+G47</f>
        <v>900</v>
      </c>
      <c r="H48" s="24">
        <f>SUM(D48:G48)</f>
        <v>10263.450228893256</v>
      </c>
      <c r="I48" s="47"/>
    </row>
    <row r="49" spans="1:14" x14ac:dyDescent="0.2">
      <c r="A49" s="21">
        <v>6</v>
      </c>
      <c r="B49" s="17" t="s">
        <v>32</v>
      </c>
      <c r="C49" s="33" t="s">
        <v>46</v>
      </c>
      <c r="D49" s="45">
        <f>D48*4.4%</f>
        <v>360.08991183918999</v>
      </c>
      <c r="E49" s="45">
        <f>E48*4.4%</f>
        <v>37.051609767426164</v>
      </c>
      <c r="F49" s="45">
        <f>F48*4.4%</f>
        <v>14.850288464687099</v>
      </c>
      <c r="G49" s="45">
        <f>G48*4.4%</f>
        <v>39.6</v>
      </c>
      <c r="H49" s="45">
        <f>SUM(D49:G49)</f>
        <v>451.59181007130326</v>
      </c>
    </row>
    <row r="50" spans="1:14" x14ac:dyDescent="0.2">
      <c r="A50" s="21"/>
      <c r="B50" s="32"/>
      <c r="C50" s="34" t="s">
        <v>53</v>
      </c>
      <c r="D50" s="28">
        <f>D48+D49</f>
        <v>8543.9515445480538</v>
      </c>
      <c r="E50" s="28">
        <f>E48+E49</f>
        <v>879.13364993620257</v>
      </c>
      <c r="F50" s="28">
        <f>F48+F49</f>
        <v>352.35684448030293</v>
      </c>
      <c r="G50" s="28">
        <f>G48+G49</f>
        <v>939.6</v>
      </c>
      <c r="H50" s="45">
        <f>SUM(D50:G50)</f>
        <v>10715.042038964559</v>
      </c>
      <c r="I50" s="47"/>
    </row>
    <row r="51" spans="1:14" ht="16.5" customHeight="1" x14ac:dyDescent="0.2">
      <c r="A51" s="55" t="s">
        <v>30</v>
      </c>
      <c r="B51" s="56"/>
      <c r="C51" s="56"/>
      <c r="D51" s="56"/>
      <c r="E51" s="56"/>
      <c r="F51" s="56"/>
      <c r="G51" s="56"/>
      <c r="H51" s="56"/>
    </row>
    <row r="52" spans="1:14" ht="75.75" customHeight="1" x14ac:dyDescent="0.2">
      <c r="A52" s="26">
        <v>7</v>
      </c>
      <c r="B52" s="17" t="s">
        <v>48</v>
      </c>
      <c r="C52" s="35" t="s">
        <v>45</v>
      </c>
      <c r="D52" s="36">
        <f>D50*20%</f>
        <v>1708.7903089096108</v>
      </c>
      <c r="E52" s="36">
        <f>E50*20%</f>
        <v>175.82672998724053</v>
      </c>
      <c r="F52" s="36">
        <f>F50*20%</f>
        <v>70.471368896060582</v>
      </c>
      <c r="G52" s="36">
        <f>G50*20%</f>
        <v>187.92000000000002</v>
      </c>
      <c r="H52" s="36">
        <f>SUM(D52:G52)</f>
        <v>2143.0084077929118</v>
      </c>
      <c r="I52" s="37"/>
    </row>
    <row r="53" spans="1:14" hidden="1" x14ac:dyDescent="0.2">
      <c r="A53" s="21"/>
      <c r="B53" s="53" t="s">
        <v>31</v>
      </c>
      <c r="C53" s="54"/>
      <c r="D53" s="29">
        <f>D49+D52</f>
        <v>2068.8802207488006</v>
      </c>
      <c r="E53" s="29">
        <f>E49+E52</f>
        <v>212.87833975466668</v>
      </c>
      <c r="F53" s="29">
        <f>F49+F52</f>
        <v>85.321657360747679</v>
      </c>
      <c r="G53" s="30">
        <f>G49+G52</f>
        <v>227.52</v>
      </c>
      <c r="H53" s="29">
        <f>SUM(D53:G53)</f>
        <v>2594.6002178642152</v>
      </c>
    </row>
    <row r="54" spans="1:14" x14ac:dyDescent="0.2">
      <c r="A54" s="21"/>
      <c r="B54" s="53" t="s">
        <v>56</v>
      </c>
      <c r="C54" s="54"/>
      <c r="D54" s="29">
        <f>D52+D50</f>
        <v>10252.741853457665</v>
      </c>
      <c r="E54" s="29">
        <f t="shared" ref="E54:G54" si="6">E52+E50</f>
        <v>1054.960379923443</v>
      </c>
      <c r="F54" s="29">
        <f t="shared" si="6"/>
        <v>422.82821337636352</v>
      </c>
      <c r="G54" s="29">
        <f t="shared" si="6"/>
        <v>1127.52</v>
      </c>
      <c r="H54" s="38">
        <f>SUM(D54:G54)</f>
        <v>12858.050446757472</v>
      </c>
    </row>
    <row r="55" spans="1:14" x14ac:dyDescent="0.2">
      <c r="A55" s="5"/>
      <c r="B55" s="5"/>
      <c r="C55" s="5"/>
      <c r="D55" s="5"/>
      <c r="E55" s="5"/>
      <c r="F55" s="5"/>
      <c r="G55" s="5"/>
      <c r="H55" s="5"/>
    </row>
    <row r="56" spans="1:14" x14ac:dyDescent="0.2">
      <c r="A56" s="39"/>
      <c r="B56" s="40"/>
      <c r="C56" s="41"/>
      <c r="D56" s="42"/>
      <c r="E56" s="42"/>
      <c r="F56" s="42"/>
      <c r="G56" s="42"/>
      <c r="H56" s="43"/>
    </row>
    <row r="57" spans="1:14" x14ac:dyDescent="0.2">
      <c r="A57" s="5"/>
      <c r="B57" s="5"/>
      <c r="C57" s="44"/>
      <c r="D57" s="5"/>
      <c r="E57" s="5"/>
      <c r="F57" s="5"/>
      <c r="G57" s="5"/>
      <c r="H57" s="5"/>
    </row>
    <row r="58" spans="1:14" x14ac:dyDescent="0.2">
      <c r="A58" s="61" t="s">
        <v>55</v>
      </c>
      <c r="B58" s="61"/>
      <c r="C58" s="61"/>
      <c r="D58" s="61"/>
      <c r="E58" s="61"/>
      <c r="F58" s="61"/>
      <c r="G58" s="61"/>
      <c r="H58" s="61"/>
    </row>
    <row r="59" spans="1:14" x14ac:dyDescent="0.2">
      <c r="A59" s="58" t="s">
        <v>33</v>
      </c>
      <c r="B59" s="59"/>
      <c r="C59" s="59"/>
      <c r="D59" s="59"/>
      <c r="E59" s="59"/>
      <c r="F59" s="59"/>
      <c r="G59" s="59"/>
      <c r="H59" s="59"/>
      <c r="N59" s="37"/>
    </row>
    <row r="61" spans="1:14" ht="12.75" customHeight="1" x14ac:dyDescent="0.2">
      <c r="A61" s="61" t="s">
        <v>47</v>
      </c>
      <c r="B61" s="61"/>
      <c r="C61" s="61"/>
      <c r="D61" s="61"/>
      <c r="E61" s="61"/>
      <c r="F61" s="61"/>
      <c r="G61" s="61"/>
      <c r="H61" s="61"/>
    </row>
    <row r="62" spans="1:14" x14ac:dyDescent="0.2">
      <c r="A62" s="58" t="s">
        <v>33</v>
      </c>
      <c r="B62" s="58"/>
      <c r="C62" s="58"/>
      <c r="D62" s="58"/>
      <c r="E62" s="58"/>
      <c r="F62" s="58"/>
      <c r="G62" s="58"/>
      <c r="H62" s="58"/>
    </row>
    <row r="64" spans="1:14" x14ac:dyDescent="0.2">
      <c r="A64" s="62" t="s">
        <v>49</v>
      </c>
      <c r="B64" s="62"/>
      <c r="C64" s="62"/>
      <c r="D64" s="62"/>
      <c r="E64" s="62"/>
      <c r="F64" s="62"/>
      <c r="G64" s="62"/>
      <c r="H64" s="62"/>
    </row>
    <row r="65" spans="1:8" x14ac:dyDescent="0.2">
      <c r="A65" s="58" t="s">
        <v>33</v>
      </c>
      <c r="B65" s="59"/>
      <c r="C65" s="59"/>
      <c r="D65" s="59"/>
      <c r="E65" s="59"/>
      <c r="F65" s="59"/>
      <c r="G65" s="59"/>
      <c r="H65" s="59"/>
    </row>
    <row r="67" spans="1:8" x14ac:dyDescent="0.2">
      <c r="A67" s="60"/>
      <c r="B67" s="59"/>
      <c r="C67" s="59"/>
      <c r="D67" s="59"/>
      <c r="E67" s="59"/>
      <c r="F67" s="59"/>
      <c r="G67" s="59"/>
      <c r="H67" s="59"/>
    </row>
  </sheetData>
  <mergeCells count="41">
    <mergeCell ref="B2:H2"/>
    <mergeCell ref="A65:H65"/>
    <mergeCell ref="A67:H67"/>
    <mergeCell ref="A58:H58"/>
    <mergeCell ref="A59:H59"/>
    <mergeCell ref="A61:H61"/>
    <mergeCell ref="A62:H62"/>
    <mergeCell ref="A64:H64"/>
    <mergeCell ref="B48:C48"/>
    <mergeCell ref="A51:H51"/>
    <mergeCell ref="B53:C53"/>
    <mergeCell ref="B54:C54"/>
    <mergeCell ref="A38:H38"/>
    <mergeCell ref="B39:C39"/>
    <mergeCell ref="A40:H40"/>
    <mergeCell ref="B43:C43"/>
    <mergeCell ref="B44:C44"/>
    <mergeCell ref="A46:H46"/>
    <mergeCell ref="B37:C37"/>
    <mergeCell ref="A15:H15"/>
    <mergeCell ref="B19:C19"/>
    <mergeCell ref="A20:H20"/>
    <mergeCell ref="B22:C22"/>
    <mergeCell ref="A23:H23"/>
    <mergeCell ref="B24:C24"/>
    <mergeCell ref="A25:H25"/>
    <mergeCell ref="B27:C27"/>
    <mergeCell ref="B28:C28"/>
    <mergeCell ref="A29:H29"/>
    <mergeCell ref="B36:C36"/>
    <mergeCell ref="B4:H4"/>
    <mergeCell ref="A10:A13"/>
    <mergeCell ref="B10:B13"/>
    <mergeCell ref="C10:C13"/>
    <mergeCell ref="D10:G10"/>
    <mergeCell ref="H10:H13"/>
    <mergeCell ref="D11:D13"/>
    <mergeCell ref="E11:E13"/>
    <mergeCell ref="F11:F13"/>
    <mergeCell ref="G11:G13"/>
    <mergeCell ref="B5:H5"/>
  </mergeCells>
  <pageMargins left="0.43307086614173229" right="0.23622047244094491" top="0.51181102362204722" bottom="0.51181102362204722" header="0.31496062992125984" footer="0.31496062992125984"/>
  <pageSetup paperSize="9" scale="90" fitToHeight="10000" orientation="landscape" r:id="rId1"/>
  <headerFooter alignWithMargins="0">
    <oddHeader>&amp;LГранд-СМЕТА</oddHeader>
    <oddFooter>&amp;RСтраница &amp;P</oddFooter>
  </headerFooter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Паноченко Наталья Александровна</cp:lastModifiedBy>
  <cp:lastPrinted>2019-02-08T00:14:11Z</cp:lastPrinted>
  <dcterms:created xsi:type="dcterms:W3CDTF">2002-03-25T05:35:56Z</dcterms:created>
  <dcterms:modified xsi:type="dcterms:W3CDTF">2019-02-08T00:14:30Z</dcterms:modified>
</cp:coreProperties>
</file>