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97 ЗП ЭФ Подстанц. жб\"/>
    </mc:Choice>
  </mc:AlternateContent>
  <bookViews>
    <workbookView xWindow="0" yWindow="60" windowWidth="16815" windowHeight="7005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" i="1" l="1"/>
  <c r="G10" i="1" l="1"/>
  <c r="J18" i="1"/>
  <c r="I9" i="1"/>
  <c r="I8" i="1"/>
  <c r="G11" i="1" l="1"/>
  <c r="G12" i="1"/>
  <c r="G13" i="1"/>
  <c r="G14" i="1"/>
  <c r="G15" i="1"/>
  <c r="G16" i="1"/>
  <c r="I11" i="1" l="1"/>
  <c r="I12" i="1"/>
  <c r="I13" i="1"/>
  <c r="I14" i="1"/>
  <c r="I15" i="1"/>
  <c r="I16" i="1"/>
  <c r="I17" i="1"/>
  <c r="I10" i="1"/>
  <c r="M11" i="1"/>
  <c r="M12" i="1"/>
  <c r="M13" i="1"/>
  <c r="M14" i="1"/>
  <c r="M15" i="1"/>
  <c r="M16" i="1"/>
  <c r="M17" i="1"/>
  <c r="M10" i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0" i="1"/>
  <c r="P10" i="1" s="1"/>
  <c r="L11" i="1"/>
  <c r="L12" i="1"/>
  <c r="L13" i="1"/>
  <c r="L14" i="1"/>
  <c r="L15" i="1"/>
  <c r="L16" i="1"/>
  <c r="L17" i="1"/>
  <c r="L10" i="1"/>
  <c r="J11" i="1"/>
  <c r="J12" i="1"/>
  <c r="J13" i="1"/>
  <c r="J14" i="1"/>
  <c r="J15" i="1"/>
  <c r="J16" i="1"/>
  <c r="J17" i="1"/>
  <c r="J10" i="1"/>
  <c r="G17" i="1"/>
  <c r="G18" i="1" s="1"/>
  <c r="G19" i="1" s="1"/>
  <c r="P18" i="1" l="1"/>
  <c r="P20" i="1" s="1"/>
  <c r="P21" i="1" s="1"/>
  <c r="G20" i="1"/>
  <c r="G21" i="1" s="1"/>
</calcChain>
</file>

<file path=xl/sharedStrings.xml><?xml version="1.0" encoding="utf-8"?>
<sst xmlns="http://schemas.openxmlformats.org/spreadsheetml/2006/main" count="44" uniqueCount="30">
  <si>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</si>
  <si>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</si>
  <si>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</si>
  <si>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</si>
  <si>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</si>
  <si>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</si>
  <si>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</si>
  <si>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</si>
  <si>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</si>
  <si>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</si>
  <si>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</si>
  <si>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</si>
  <si>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</si>
  <si>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</si>
  <si>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</si>
  <si>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</si>
  <si>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 филиал АО «ДРСК» «Амурские электрические сети»</t>
  </si>
  <si>
    <t>Отгрузочные реквизиты: Станция Благовещенск Заб. Ж.Д. код станции- 954704, код предприятия – 9533, ОКПО – 97987579</t>
  </si>
  <si>
    <t xml:space="preserve">Итого по филиалу Амурские электрические сети  </t>
  </si>
  <si>
    <t>Приложение 1 к Документации о закупке – Структура НМЦ</t>
  </si>
  <si>
    <r>
      <t xml:space="preserve">Страна происхождения товара/Производитель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</si>
  <si>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Блок железобетонный ФБС 24-4-6</t>
  </si>
  <si>
    <t>Блок железобетонный ФБС 24-6-6</t>
  </si>
  <si>
    <t>Блок железобетонный ФБС 9-4-6</t>
  </si>
  <si>
    <t>Лежень железобетонный ЛЖ-28</t>
  </si>
  <si>
    <t xml:space="preserve">Лоток железобетонный Л-20-5 </t>
  </si>
  <si>
    <t xml:space="preserve">Плита железобетонная П10-5 </t>
  </si>
  <si>
    <t>Плита железобетонная ПФ 35-15</t>
  </si>
  <si>
    <t>Фундамент железобетонный Ф-3-2 (в комплекте с метизами горячего оцинкования)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</si>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</sst>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2060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0"/>
      </left>
      <right/>
      <top/>
      <bottom style="thin">
        <color indexed="60"/>
      </bottom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4" fontId="12" fillId="4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/>
    </xf>
    <xf numFmtId="4" fontId="7" fillId="5" borderId="28" xfId="0" applyNumberFormat="1" applyFont="1" applyFill="1" applyBorder="1" applyAlignment="1" applyProtection="1">
      <alignment horizontal="center" vertical="top" wrapText="1"/>
    </xf>
    <xf numFmtId="0" fontId="13" fillId="0" borderId="26" xfId="0" applyNumberFormat="1" applyFont="1" applyBorder="1" applyAlignment="1">
      <alignment horizontal="center" vertical="center" wrapText="1"/>
    </xf>
    <xf numFmtId="164" fontId="13" fillId="0" borderId="41" xfId="0" applyNumberFormat="1" applyFont="1" applyBorder="1" applyAlignment="1">
      <alignment horizontal="center" vertical="center"/>
    </xf>
    <xf numFmtId="4" fontId="13" fillId="0" borderId="26" xfId="0" applyNumberFormat="1" applyFont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/>
    </xf>
    <xf numFmtId="0" fontId="11" fillId="6" borderId="42" xfId="0" applyNumberFormat="1" applyFont="1" applyFill="1" applyBorder="1" applyAlignment="1">
      <alignment horizontal="left" vertical="center" wrapText="1"/>
    </xf>
    <xf numFmtId="4" fontId="7" fillId="6" borderId="39" xfId="0" applyNumberFormat="1" applyFont="1" applyFill="1" applyBorder="1" applyAlignment="1" applyProtection="1">
      <alignment horizontal="center" vertical="top" wrapText="1"/>
      <protection locked="0"/>
    </xf>
    <xf numFmtId="4" fontId="10" fillId="6" borderId="42" xfId="0" applyNumberFormat="1" applyFont="1" applyFill="1" applyBorder="1" applyAlignment="1">
      <alignment horizontal="center" vertical="center" wrapText="1"/>
    </xf>
    <xf numFmtId="1" fontId="11" fillId="6" borderId="42" xfId="0" applyNumberFormat="1" applyFont="1" applyFill="1" applyBorder="1" applyAlignment="1">
      <alignment horizontal="center" vertical="center"/>
    </xf>
    <xf numFmtId="4" fontId="8" fillId="6" borderId="40" xfId="0" applyNumberFormat="1" applyFont="1" applyFill="1" applyBorder="1" applyAlignment="1" applyProtection="1">
      <alignment horizontal="center" vertical="top" wrapText="1"/>
    </xf>
    <xf numFmtId="49" fontId="1" fillId="5" borderId="13" xfId="0" applyNumberFormat="1" applyFont="1" applyFill="1" applyBorder="1" applyAlignment="1">
      <alignment horizontal="left" vertical="top" wrapText="1"/>
    </xf>
    <xf numFmtId="4" fontId="1" fillId="5" borderId="7" xfId="0" applyNumberFormat="1" applyFont="1" applyFill="1" applyBorder="1" applyAlignment="1">
      <alignment horizontal="center" vertical="top" wrapText="1"/>
    </xf>
    <xf numFmtId="4" fontId="1" fillId="5" borderId="8" xfId="0" applyNumberFormat="1" applyFont="1" applyFill="1" applyBorder="1" applyAlignment="1">
      <alignment horizontal="center" vertical="top" wrapText="1"/>
    </xf>
    <xf numFmtId="165" fontId="2" fillId="5" borderId="7" xfId="0" applyNumberFormat="1" applyFont="1" applyFill="1" applyBorder="1" applyAlignment="1">
      <alignment horizontal="center" vertical="top" wrapText="1"/>
    </xf>
    <xf numFmtId="0" fontId="14" fillId="0" borderId="33" xfId="0" applyFont="1" applyBorder="1" applyAlignment="1">
      <alignment vertical="center" wrapText="1"/>
    </xf>
    <xf numFmtId="0" fontId="14" fillId="0" borderId="33" xfId="0" applyNumberFormat="1" applyFont="1" applyBorder="1" applyAlignment="1">
      <alignment vertical="center" wrapText="1"/>
    </xf>
    <xf numFmtId="0" fontId="14" fillId="0" borderId="43" xfId="0" applyNumberFormat="1" applyFont="1" applyBorder="1" applyAlignment="1">
      <alignment vertical="center" wrapText="1"/>
    </xf>
    <xf numFmtId="0" fontId="14" fillId="0" borderId="44" xfId="0" applyNumberFormat="1" applyFont="1" applyBorder="1" applyAlignment="1">
      <alignment vertical="center" wrapText="1"/>
    </xf>
    <xf numFmtId="4" fontId="1" fillId="4" borderId="24" xfId="0" applyNumberFormat="1" applyFont="1" applyFill="1" applyBorder="1" applyAlignment="1">
      <alignment horizontal="center" vertical="top" wrapText="1"/>
    </xf>
    <xf numFmtId="4" fontId="1" fillId="4" borderId="22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37" xfId="0" applyFont="1" applyFill="1" applyBorder="1" applyAlignment="1">
      <alignment horizontal="lef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0" borderId="34" xfId="0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tabSelected="1" zoomScaleNormal="100" workbookViewId="0">
      <selection activeCell="M31" sqref="M3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11.140625" customWidth="1"/>
    <col min="16" max="16" width="22.7109375" customWidth="1"/>
  </cols>
  <sheetData>
    <row r="1" spans="1:26" ht="12.75" customHeight="1" x14ac:dyDescent="0.25">
      <c r="B1" s="51" t="s">
        <v>19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2" t="s">
        <v>11</v>
      </c>
      <c r="C3" s="53"/>
      <c r="D3" s="53"/>
      <c r="E3" s="54"/>
      <c r="F3" s="23">
        <v>670648.24</v>
      </c>
      <c r="G3" s="20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64" t="s">
        <v>12</v>
      </c>
      <c r="C6" s="54"/>
      <c r="D6" s="65"/>
      <c r="E6" s="65"/>
      <c r="F6" s="66"/>
      <c r="G6" s="67"/>
      <c r="H6" s="3"/>
      <c r="I6" s="52" t="s">
        <v>3</v>
      </c>
      <c r="J6" s="53"/>
      <c r="K6" s="53"/>
      <c r="L6" s="53"/>
      <c r="M6" s="53"/>
      <c r="N6" s="53"/>
      <c r="O6" s="53"/>
      <c r="P6" s="79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6" t="s">
        <v>4</v>
      </c>
      <c r="C7" s="27" t="s">
        <v>0</v>
      </c>
      <c r="D7" s="27" t="s">
        <v>8</v>
      </c>
      <c r="E7" s="28" t="s">
        <v>9</v>
      </c>
      <c r="F7" s="28" t="s">
        <v>5</v>
      </c>
      <c r="G7" s="29" t="s">
        <v>10</v>
      </c>
      <c r="H7" s="1"/>
      <c r="I7" s="5" t="s">
        <v>4</v>
      </c>
      <c r="J7" s="6" t="s">
        <v>1</v>
      </c>
      <c r="K7" s="7" t="s">
        <v>20</v>
      </c>
      <c r="L7" s="6" t="s">
        <v>8</v>
      </c>
      <c r="M7" s="7" t="s">
        <v>9</v>
      </c>
      <c r="N7" s="7" t="s">
        <v>13</v>
      </c>
      <c r="O7" s="7" t="s">
        <v>5</v>
      </c>
      <c r="P7" s="8" t="s">
        <v>14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24" customFormat="1" x14ac:dyDescent="0.25">
      <c r="B8" s="70" t="s">
        <v>16</v>
      </c>
      <c r="C8" s="71"/>
      <c r="D8" s="71"/>
      <c r="E8" s="71"/>
      <c r="F8" s="71"/>
      <c r="G8" s="72"/>
      <c r="H8" s="25"/>
      <c r="I8" s="73" t="str">
        <f>B8</f>
        <v>1. филиал АО «ДРСК» «Амурские электрические сети»</v>
      </c>
      <c r="J8" s="74"/>
      <c r="K8" s="74"/>
      <c r="L8" s="74"/>
      <c r="M8" s="74"/>
      <c r="N8" s="74"/>
      <c r="O8" s="74"/>
      <c r="P8" s="75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s="24" customFormat="1" ht="30" customHeight="1" x14ac:dyDescent="0.25">
      <c r="B9" s="76" t="s">
        <v>17</v>
      </c>
      <c r="C9" s="77"/>
      <c r="D9" s="77"/>
      <c r="E9" s="77"/>
      <c r="F9" s="77"/>
      <c r="G9" s="78"/>
      <c r="H9" s="25"/>
      <c r="I9" s="58" t="str">
        <f>B9</f>
        <v>Отгрузочные реквизиты: Станция Благовещенск Заб. Ж.Д. код станции- 954704, код предприятия – 9533, ОКПО – 97987579</v>
      </c>
      <c r="J9" s="59"/>
      <c r="K9" s="59"/>
      <c r="L9" s="59"/>
      <c r="M9" s="59"/>
      <c r="N9" s="59"/>
      <c r="O9" s="59"/>
      <c r="P9" s="60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30" x14ac:dyDescent="0.25">
      <c r="A10" s="4"/>
      <c r="B10" s="30">
        <v>1</v>
      </c>
      <c r="C10" s="45" t="s">
        <v>21</v>
      </c>
      <c r="D10" s="32" t="s">
        <v>29</v>
      </c>
      <c r="E10" s="34">
        <v>4969.5762711864409</v>
      </c>
      <c r="F10" s="33">
        <v>10</v>
      </c>
      <c r="G10" s="31">
        <f>E10*F10</f>
        <v>49695.762711864409</v>
      </c>
      <c r="H10" s="1"/>
      <c r="I10" s="15">
        <f>B10</f>
        <v>1</v>
      </c>
      <c r="J10" s="16" t="str">
        <f>C10</f>
        <v>Блок железобетонный ФБС 24-4-6</v>
      </c>
      <c r="K10" s="11"/>
      <c r="L10" s="17" t="str">
        <f>D10</f>
        <v>шт</v>
      </c>
      <c r="M10" s="21">
        <f>E10</f>
        <v>4969.5762711864409</v>
      </c>
      <c r="N10" s="10"/>
      <c r="O10" s="44">
        <f>F10</f>
        <v>10</v>
      </c>
      <c r="P10" s="18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x14ac:dyDescent="0.25">
      <c r="A11" s="4"/>
      <c r="B11" s="9">
        <v>2</v>
      </c>
      <c r="C11" s="45" t="s">
        <v>22</v>
      </c>
      <c r="D11" s="32" t="s">
        <v>29</v>
      </c>
      <c r="E11" s="34">
        <v>4895.0000000000009</v>
      </c>
      <c r="F11" s="33">
        <v>20</v>
      </c>
      <c r="G11" s="19">
        <f t="shared" ref="G11:G17" si="0">E11*F11</f>
        <v>97900.000000000015</v>
      </c>
      <c r="H11" s="1"/>
      <c r="I11" s="15">
        <f t="shared" ref="I11:I17" si="1">B11</f>
        <v>2</v>
      </c>
      <c r="J11" s="16" t="str">
        <f t="shared" ref="J11:J17" si="2">C11</f>
        <v>Блок железобетонный ФБС 24-6-6</v>
      </c>
      <c r="K11" s="11"/>
      <c r="L11" s="17" t="str">
        <f t="shared" ref="L11:L17" si="3">D11</f>
        <v>шт</v>
      </c>
      <c r="M11" s="21">
        <f t="shared" ref="M11:M17" si="4">E11</f>
        <v>4895.0000000000009</v>
      </c>
      <c r="N11" s="10"/>
      <c r="O11" s="44">
        <f t="shared" ref="O11:O17" si="5">F11</f>
        <v>20</v>
      </c>
      <c r="P11" s="18">
        <f t="shared" ref="P11:P17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" x14ac:dyDescent="0.25">
      <c r="A12" s="4"/>
      <c r="B12" s="9">
        <v>3</v>
      </c>
      <c r="C12" s="45" t="s">
        <v>23</v>
      </c>
      <c r="D12" s="32" t="s">
        <v>29</v>
      </c>
      <c r="E12" s="34">
        <v>1025.4237288135594</v>
      </c>
      <c r="F12" s="33">
        <v>4</v>
      </c>
      <c r="G12" s="19">
        <f t="shared" si="0"/>
        <v>4101.6949152542375</v>
      </c>
      <c r="H12" s="1"/>
      <c r="I12" s="15">
        <f t="shared" si="1"/>
        <v>3</v>
      </c>
      <c r="J12" s="16" t="str">
        <f t="shared" si="2"/>
        <v>Блок железобетонный ФБС 9-4-6</v>
      </c>
      <c r="K12" s="11"/>
      <c r="L12" s="17" t="str">
        <f t="shared" si="3"/>
        <v>шт</v>
      </c>
      <c r="M12" s="21">
        <f t="shared" si="4"/>
        <v>1025.4237288135594</v>
      </c>
      <c r="N12" s="10"/>
      <c r="O12" s="44">
        <f t="shared" si="5"/>
        <v>4</v>
      </c>
      <c r="P12" s="18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x14ac:dyDescent="0.25">
      <c r="A13" s="4"/>
      <c r="B13" s="9">
        <v>4</v>
      </c>
      <c r="C13" s="45" t="s">
        <v>24</v>
      </c>
      <c r="D13" s="32" t="s">
        <v>29</v>
      </c>
      <c r="E13" s="34">
        <v>10927.864406779661</v>
      </c>
      <c r="F13" s="33">
        <v>4</v>
      </c>
      <c r="G13" s="19">
        <f t="shared" si="0"/>
        <v>43711.457627118645</v>
      </c>
      <c r="H13" s="1"/>
      <c r="I13" s="15">
        <f t="shared" si="1"/>
        <v>4</v>
      </c>
      <c r="J13" s="16" t="str">
        <f t="shared" si="2"/>
        <v>Лежень железобетонный ЛЖ-28</v>
      </c>
      <c r="K13" s="11"/>
      <c r="L13" s="17" t="str">
        <f t="shared" si="3"/>
        <v>шт</v>
      </c>
      <c r="M13" s="21">
        <f t="shared" si="4"/>
        <v>10927.864406779661</v>
      </c>
      <c r="N13" s="10"/>
      <c r="O13" s="44">
        <f t="shared" si="5"/>
        <v>4</v>
      </c>
      <c r="P13" s="18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x14ac:dyDescent="0.25">
      <c r="A14" s="4"/>
      <c r="B14" s="9">
        <v>5</v>
      </c>
      <c r="C14" s="46" t="s">
        <v>25</v>
      </c>
      <c r="D14" s="32" t="s">
        <v>29</v>
      </c>
      <c r="E14" s="34">
        <v>1828.9830508474577</v>
      </c>
      <c r="F14" s="33">
        <v>12</v>
      </c>
      <c r="G14" s="19">
        <f t="shared" si="0"/>
        <v>21947.796610169491</v>
      </c>
      <c r="H14" s="1"/>
      <c r="I14" s="15">
        <f t="shared" si="1"/>
        <v>5</v>
      </c>
      <c r="J14" s="16" t="str">
        <f t="shared" si="2"/>
        <v xml:space="preserve">Лоток железобетонный Л-20-5 </v>
      </c>
      <c r="K14" s="11"/>
      <c r="L14" s="17" t="str">
        <f t="shared" si="3"/>
        <v>шт</v>
      </c>
      <c r="M14" s="21">
        <f t="shared" si="4"/>
        <v>1828.9830508474577</v>
      </c>
      <c r="N14" s="10"/>
      <c r="O14" s="44">
        <f t="shared" si="5"/>
        <v>12</v>
      </c>
      <c r="P14" s="18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x14ac:dyDescent="0.25">
      <c r="A15" s="4"/>
      <c r="B15" s="9">
        <v>6</v>
      </c>
      <c r="C15" s="47" t="s">
        <v>26</v>
      </c>
      <c r="D15" s="32" t="s">
        <v>29</v>
      </c>
      <c r="E15" s="34">
        <v>834.31355932203394</v>
      </c>
      <c r="F15" s="33">
        <v>24</v>
      </c>
      <c r="G15" s="19">
        <f t="shared" si="0"/>
        <v>20023.525423728814</v>
      </c>
      <c r="H15" s="1"/>
      <c r="I15" s="15">
        <f t="shared" si="1"/>
        <v>6</v>
      </c>
      <c r="J15" s="16" t="str">
        <f t="shared" si="2"/>
        <v xml:space="preserve">Плита железобетонная П10-5 </v>
      </c>
      <c r="K15" s="11"/>
      <c r="L15" s="17" t="str">
        <f t="shared" si="3"/>
        <v>шт</v>
      </c>
      <c r="M15" s="21">
        <f t="shared" si="4"/>
        <v>834.31355932203394</v>
      </c>
      <c r="N15" s="10"/>
      <c r="O15" s="44">
        <f t="shared" si="5"/>
        <v>24</v>
      </c>
      <c r="P15" s="18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x14ac:dyDescent="0.25">
      <c r="A16" s="4"/>
      <c r="B16" s="9">
        <v>7</v>
      </c>
      <c r="C16" s="48" t="s">
        <v>27</v>
      </c>
      <c r="D16" s="32" t="s">
        <v>29</v>
      </c>
      <c r="E16" s="34">
        <v>28930.000000000004</v>
      </c>
      <c r="F16" s="33">
        <v>2</v>
      </c>
      <c r="G16" s="19">
        <f t="shared" si="0"/>
        <v>57860.000000000007</v>
      </c>
      <c r="H16" s="1"/>
      <c r="I16" s="15">
        <f t="shared" si="1"/>
        <v>7</v>
      </c>
      <c r="J16" s="16" t="str">
        <f t="shared" si="2"/>
        <v>Плита железобетонная ПФ 35-15</v>
      </c>
      <c r="K16" s="11"/>
      <c r="L16" s="17" t="str">
        <f t="shared" si="3"/>
        <v>шт</v>
      </c>
      <c r="M16" s="21">
        <f t="shared" si="4"/>
        <v>28930.000000000004</v>
      </c>
      <c r="N16" s="10"/>
      <c r="O16" s="44">
        <f t="shared" si="5"/>
        <v>2</v>
      </c>
      <c r="P16" s="18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60" x14ac:dyDescent="0.25">
      <c r="A17" s="4"/>
      <c r="B17" s="9">
        <v>8</v>
      </c>
      <c r="C17" s="46" t="s">
        <v>28</v>
      </c>
      <c r="D17" s="32" t="s">
        <v>29</v>
      </c>
      <c r="E17" s="34">
        <v>31284.000000000004</v>
      </c>
      <c r="F17" s="33">
        <v>12</v>
      </c>
      <c r="G17" s="19">
        <f t="shared" si="0"/>
        <v>375408.00000000006</v>
      </c>
      <c r="H17" s="1"/>
      <c r="I17" s="15">
        <f t="shared" si="1"/>
        <v>8</v>
      </c>
      <c r="J17" s="16" t="str">
        <f t="shared" si="2"/>
        <v>Фундамент железобетонный Ф-3-2 (в комплекте с метизами горячего оцинкования)</v>
      </c>
      <c r="K17" s="11"/>
      <c r="L17" s="17" t="str">
        <f t="shared" si="3"/>
        <v>шт</v>
      </c>
      <c r="M17" s="21">
        <f t="shared" si="4"/>
        <v>31284.000000000004</v>
      </c>
      <c r="N17" s="10"/>
      <c r="O17" s="44">
        <f t="shared" si="5"/>
        <v>12</v>
      </c>
      <c r="P17" s="18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9" thickBot="1" x14ac:dyDescent="0.3">
      <c r="A18" s="4"/>
      <c r="B18" s="35"/>
      <c r="C18" s="36" t="s">
        <v>18</v>
      </c>
      <c r="D18" s="37"/>
      <c r="E18" s="38"/>
      <c r="F18" s="39"/>
      <c r="G18" s="40">
        <f>SUM(G10:G17)</f>
        <v>670648.23728813569</v>
      </c>
      <c r="H18" s="1"/>
      <c r="I18" s="15"/>
      <c r="J18" s="41" t="str">
        <f t="shared" ref="J18" si="7">C18</f>
        <v xml:space="preserve">Итого по филиалу Амурские электрические сети  </v>
      </c>
      <c r="K18" s="11"/>
      <c r="L18" s="17"/>
      <c r="M18" s="42"/>
      <c r="N18" s="10"/>
      <c r="O18" s="44"/>
      <c r="P18" s="43">
        <f>SUM(P10:P17)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1" customHeight="1" thickBot="1" x14ac:dyDescent="0.3">
      <c r="A19" s="4"/>
      <c r="B19" s="55" t="s">
        <v>6</v>
      </c>
      <c r="C19" s="56"/>
      <c r="D19" s="56"/>
      <c r="E19" s="56"/>
      <c r="F19" s="57"/>
      <c r="G19" s="12">
        <f>SUM(G18)</f>
        <v>670648.23728813569</v>
      </c>
      <c r="H19" s="1"/>
      <c r="I19" s="55" t="s">
        <v>6</v>
      </c>
      <c r="J19" s="56"/>
      <c r="K19" s="56"/>
      <c r="L19" s="56"/>
      <c r="M19" s="56"/>
      <c r="N19" s="56"/>
      <c r="O19" s="57"/>
      <c r="P19" s="12">
        <f>P18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4"/>
      <c r="B20" s="68" t="s">
        <v>15</v>
      </c>
      <c r="C20" s="69"/>
      <c r="D20" s="69"/>
      <c r="E20" s="69"/>
      <c r="F20" s="22">
        <v>0.2</v>
      </c>
      <c r="G20" s="49">
        <f>G19*F20</f>
        <v>134129.64745762714</v>
      </c>
      <c r="H20" s="1"/>
      <c r="I20" s="68" t="s">
        <v>15</v>
      </c>
      <c r="J20" s="69"/>
      <c r="K20" s="69"/>
      <c r="L20" s="69"/>
      <c r="M20" s="69"/>
      <c r="N20" s="69"/>
      <c r="O20" s="22">
        <v>0.2</v>
      </c>
      <c r="P20" s="13">
        <f>P19*O20</f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thickBot="1" x14ac:dyDescent="0.3">
      <c r="A21" s="4"/>
      <c r="B21" s="61" t="s">
        <v>7</v>
      </c>
      <c r="C21" s="62"/>
      <c r="D21" s="62"/>
      <c r="E21" s="62"/>
      <c r="F21" s="63"/>
      <c r="G21" s="50">
        <f>G19+G20</f>
        <v>804777.8847457628</v>
      </c>
      <c r="H21" s="1"/>
      <c r="I21" s="61" t="s">
        <v>7</v>
      </c>
      <c r="J21" s="62"/>
      <c r="K21" s="62"/>
      <c r="L21" s="62"/>
      <c r="M21" s="62"/>
      <c r="N21" s="62"/>
      <c r="O21" s="63"/>
      <c r="P21" s="14">
        <f>P19+P20</f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Z22" s="1"/>
    </row>
  </sheetData>
  <mergeCells count="14">
    <mergeCell ref="B1:P1"/>
    <mergeCell ref="B3:E3"/>
    <mergeCell ref="B19:F19"/>
    <mergeCell ref="I9:P9"/>
    <mergeCell ref="B21:F21"/>
    <mergeCell ref="B6:G6"/>
    <mergeCell ref="I21:O21"/>
    <mergeCell ref="B20:E20"/>
    <mergeCell ref="I20:N20"/>
    <mergeCell ref="B8:G8"/>
    <mergeCell ref="I8:P8"/>
    <mergeCell ref="B9:G9"/>
    <mergeCell ref="I6:P6"/>
    <mergeCell ref="I19:O19"/>
  </mergeCells>
  <pageMargins left="0.7" right="0.7" top="0.75" bottom="0.75" header="0.3" footer="0.3"/>
  <pageSetup paperSize="9" orientation="portrait" r:id="rId1"/>
  <ignoredErrors>
    <ignoredError sqref="L10:L1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2018-11-30T00:02:42Z</dcterms:modified>
</cp:coreProperties>
</file>