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4505" yWindow="-15" windowWidth="14310" windowHeight="1225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4562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2" i="1" l="1"/>
  <c r="H11" i="1"/>
  <c r="H12" i="1"/>
  <c r="H13" i="1"/>
  <c r="H14" i="1"/>
  <c r="H15" i="1"/>
  <c r="H16" i="1"/>
  <c r="H10" i="1"/>
  <c r="K60" i="1" l="1"/>
  <c r="Q59" i="1"/>
  <c r="R59" i="1" s="1"/>
  <c r="O59" i="1"/>
  <c r="N59" i="1"/>
  <c r="K59" i="1"/>
  <c r="J59" i="1"/>
  <c r="H59" i="1"/>
  <c r="Q58" i="1"/>
  <c r="R58" i="1" s="1"/>
  <c r="O58" i="1"/>
  <c r="N58" i="1"/>
  <c r="K58" i="1"/>
  <c r="J58" i="1"/>
  <c r="H58" i="1"/>
  <c r="Q57" i="1"/>
  <c r="R57" i="1" s="1"/>
  <c r="O57" i="1"/>
  <c r="N57" i="1"/>
  <c r="K57" i="1"/>
  <c r="J57" i="1"/>
  <c r="H57" i="1"/>
  <c r="Q56" i="1"/>
  <c r="R56" i="1" s="1"/>
  <c r="O56" i="1"/>
  <c r="N56" i="1"/>
  <c r="K56" i="1"/>
  <c r="J56" i="1"/>
  <c r="H56" i="1"/>
  <c r="Q55" i="1"/>
  <c r="R55" i="1" s="1"/>
  <c r="O55" i="1"/>
  <c r="N55" i="1"/>
  <c r="K55" i="1"/>
  <c r="J55" i="1"/>
  <c r="H55" i="1"/>
  <c r="Q54" i="1"/>
  <c r="R54" i="1" s="1"/>
  <c r="O54" i="1"/>
  <c r="N54" i="1"/>
  <c r="K54" i="1"/>
  <c r="J54" i="1"/>
  <c r="H54" i="1"/>
  <c r="H60" i="1" l="1"/>
  <c r="K52" i="1" l="1"/>
  <c r="Q71" i="1"/>
  <c r="R71" i="1" s="1"/>
  <c r="N71" i="1"/>
  <c r="K71" i="1"/>
  <c r="J71" i="1"/>
  <c r="Q70" i="1"/>
  <c r="R70" i="1" s="1"/>
  <c r="N70" i="1"/>
  <c r="K70" i="1"/>
  <c r="J70" i="1"/>
  <c r="Q69" i="1"/>
  <c r="R69" i="1" s="1"/>
  <c r="N69" i="1"/>
  <c r="K69" i="1"/>
  <c r="J69" i="1"/>
  <c r="Q68" i="1"/>
  <c r="R68" i="1" s="1"/>
  <c r="N68" i="1"/>
  <c r="K68" i="1"/>
  <c r="J68" i="1"/>
  <c r="Q67" i="1"/>
  <c r="R67" i="1" s="1"/>
  <c r="N67" i="1"/>
  <c r="K67" i="1"/>
  <c r="J67" i="1"/>
  <c r="Q66" i="1"/>
  <c r="R66" i="1" s="1"/>
  <c r="N66" i="1"/>
  <c r="K66" i="1"/>
  <c r="J66" i="1"/>
  <c r="Q65" i="1"/>
  <c r="R65" i="1" s="1"/>
  <c r="N65" i="1"/>
  <c r="K65" i="1"/>
  <c r="J65" i="1"/>
  <c r="Q64" i="1"/>
  <c r="R64" i="1" s="1"/>
  <c r="N64" i="1"/>
  <c r="K64" i="1"/>
  <c r="J64" i="1"/>
  <c r="Q63" i="1"/>
  <c r="R63" i="1" s="1"/>
  <c r="N63" i="1"/>
  <c r="K63" i="1"/>
  <c r="J63" i="1"/>
  <c r="Q62" i="1"/>
  <c r="R62" i="1" s="1"/>
  <c r="N62" i="1"/>
  <c r="K62" i="1"/>
  <c r="J62" i="1"/>
  <c r="K40" i="1"/>
  <c r="K30" i="1"/>
  <c r="H19" i="1"/>
  <c r="Q51" i="1"/>
  <c r="R51" i="1" s="1"/>
  <c r="O51" i="1"/>
  <c r="N51" i="1"/>
  <c r="K51" i="1"/>
  <c r="J51" i="1"/>
  <c r="H51" i="1"/>
  <c r="Q50" i="1"/>
  <c r="R50" i="1" s="1"/>
  <c r="O50" i="1"/>
  <c r="N50" i="1"/>
  <c r="K50" i="1"/>
  <c r="J50" i="1"/>
  <c r="H50" i="1"/>
  <c r="Q49" i="1"/>
  <c r="R49" i="1" s="1"/>
  <c r="O49" i="1"/>
  <c r="N49" i="1"/>
  <c r="K49" i="1"/>
  <c r="J49" i="1"/>
  <c r="H49" i="1"/>
  <c r="Q48" i="1"/>
  <c r="R48" i="1" s="1"/>
  <c r="O48" i="1"/>
  <c r="N48" i="1"/>
  <c r="K48" i="1"/>
  <c r="J48" i="1"/>
  <c r="H48" i="1"/>
  <c r="Q47" i="1"/>
  <c r="R47" i="1" s="1"/>
  <c r="O47" i="1"/>
  <c r="N47" i="1"/>
  <c r="K47" i="1"/>
  <c r="J47" i="1"/>
  <c r="H47" i="1"/>
  <c r="Q46" i="1"/>
  <c r="R46" i="1" s="1"/>
  <c r="O46" i="1"/>
  <c r="N46" i="1"/>
  <c r="K46" i="1"/>
  <c r="J46" i="1"/>
  <c r="H46" i="1"/>
  <c r="Q45" i="1"/>
  <c r="R45" i="1" s="1"/>
  <c r="O45" i="1"/>
  <c r="N45" i="1"/>
  <c r="K45" i="1"/>
  <c r="J45" i="1"/>
  <c r="H45" i="1"/>
  <c r="Q44" i="1"/>
  <c r="R44" i="1" s="1"/>
  <c r="O44" i="1"/>
  <c r="N44" i="1"/>
  <c r="K44" i="1"/>
  <c r="J44" i="1"/>
  <c r="H44" i="1"/>
  <c r="Q43" i="1"/>
  <c r="R43" i="1" s="1"/>
  <c r="O43" i="1"/>
  <c r="N43" i="1"/>
  <c r="K43" i="1"/>
  <c r="J43" i="1"/>
  <c r="H43" i="1"/>
  <c r="Q42" i="1"/>
  <c r="R42" i="1" s="1"/>
  <c r="O42" i="1"/>
  <c r="N42" i="1"/>
  <c r="K42" i="1"/>
  <c r="J42" i="1"/>
  <c r="H42" i="1"/>
  <c r="Q39" i="1"/>
  <c r="R39" i="1" s="1"/>
  <c r="O39" i="1"/>
  <c r="N39" i="1"/>
  <c r="K39" i="1"/>
  <c r="J39" i="1"/>
  <c r="H39" i="1"/>
  <c r="Q38" i="1"/>
  <c r="R38" i="1" s="1"/>
  <c r="O38" i="1"/>
  <c r="N38" i="1"/>
  <c r="K38" i="1"/>
  <c r="J38" i="1"/>
  <c r="H38" i="1"/>
  <c r="Q37" i="1"/>
  <c r="R37" i="1" s="1"/>
  <c r="O37" i="1"/>
  <c r="N37" i="1"/>
  <c r="K37" i="1"/>
  <c r="J37" i="1"/>
  <c r="H37" i="1"/>
  <c r="Q36" i="1"/>
  <c r="R36" i="1" s="1"/>
  <c r="O36" i="1"/>
  <c r="N36" i="1"/>
  <c r="K36" i="1"/>
  <c r="J36" i="1"/>
  <c r="H36" i="1"/>
  <c r="Q35" i="1"/>
  <c r="R35" i="1" s="1"/>
  <c r="O35" i="1"/>
  <c r="N35" i="1"/>
  <c r="K35" i="1"/>
  <c r="J35" i="1"/>
  <c r="H35" i="1"/>
  <c r="Q34" i="1"/>
  <c r="R34" i="1" s="1"/>
  <c r="O34" i="1"/>
  <c r="N34" i="1"/>
  <c r="K34" i="1"/>
  <c r="J34" i="1"/>
  <c r="H34" i="1"/>
  <c r="Q33" i="1"/>
  <c r="R33" i="1" s="1"/>
  <c r="O33" i="1"/>
  <c r="N33" i="1"/>
  <c r="K33" i="1"/>
  <c r="J33" i="1"/>
  <c r="H33" i="1"/>
  <c r="Q32" i="1"/>
  <c r="R32" i="1" s="1"/>
  <c r="O32" i="1"/>
  <c r="N32" i="1"/>
  <c r="K32" i="1"/>
  <c r="J32" i="1"/>
  <c r="H32" i="1"/>
  <c r="K17" i="1"/>
  <c r="H40" i="1" l="1"/>
  <c r="H52" i="1"/>
  <c r="H17" i="1"/>
  <c r="Q29" i="1" l="1"/>
  <c r="R29" i="1" s="1"/>
  <c r="N29" i="1"/>
  <c r="K29" i="1"/>
  <c r="J29" i="1"/>
  <c r="Q28" i="1"/>
  <c r="R28" i="1" s="1"/>
  <c r="N28" i="1"/>
  <c r="K28" i="1"/>
  <c r="J28" i="1"/>
  <c r="Q27" i="1"/>
  <c r="R27" i="1" s="1"/>
  <c r="N27" i="1"/>
  <c r="K27" i="1"/>
  <c r="J27" i="1"/>
  <c r="Q26" i="1"/>
  <c r="R26" i="1" s="1"/>
  <c r="N26" i="1"/>
  <c r="K26" i="1"/>
  <c r="J26" i="1"/>
  <c r="Q25" i="1"/>
  <c r="R25" i="1" s="1"/>
  <c r="N25" i="1"/>
  <c r="K25" i="1"/>
  <c r="J25" i="1"/>
  <c r="Q24" i="1"/>
  <c r="R24" i="1" s="1"/>
  <c r="N24" i="1"/>
  <c r="K24" i="1"/>
  <c r="J24" i="1"/>
  <c r="Q23" i="1"/>
  <c r="R23" i="1" s="1"/>
  <c r="N23" i="1"/>
  <c r="K23" i="1"/>
  <c r="J23" i="1"/>
  <c r="Q22" i="1"/>
  <c r="R22" i="1" s="1"/>
  <c r="N22" i="1"/>
  <c r="K22" i="1"/>
  <c r="J22" i="1"/>
  <c r="Q21" i="1"/>
  <c r="R21" i="1" s="1"/>
  <c r="N21" i="1"/>
  <c r="K21" i="1"/>
  <c r="J21" i="1"/>
  <c r="Q20" i="1"/>
  <c r="R20" i="1" s="1"/>
  <c r="N20" i="1"/>
  <c r="K20" i="1"/>
  <c r="J20" i="1"/>
  <c r="Q19" i="1"/>
  <c r="R19" i="1" s="1"/>
  <c r="N19" i="1"/>
  <c r="K19" i="1"/>
  <c r="J19" i="1"/>
  <c r="Q14" i="1" l="1"/>
  <c r="R14" i="1" s="1"/>
  <c r="O14" i="1"/>
  <c r="K14" i="1"/>
  <c r="J14" i="1"/>
  <c r="Q13" i="1"/>
  <c r="R13" i="1" s="1"/>
  <c r="O13" i="1"/>
  <c r="K13" i="1"/>
  <c r="J13" i="1"/>
  <c r="Q12" i="1"/>
  <c r="R12" i="1" s="1"/>
  <c r="O12" i="1"/>
  <c r="K12" i="1"/>
  <c r="J12" i="1"/>
  <c r="Q11" i="1"/>
  <c r="R11" i="1" s="1"/>
  <c r="O11" i="1"/>
  <c r="K11" i="1"/>
  <c r="J11" i="1"/>
  <c r="Q10" i="1"/>
  <c r="R10" i="1" s="1"/>
  <c r="O10" i="1"/>
  <c r="K10" i="1"/>
  <c r="J10" i="1"/>
  <c r="J15" i="1" l="1"/>
  <c r="J16" i="1"/>
  <c r="O15" i="1"/>
  <c r="O16" i="1"/>
  <c r="O72" i="1"/>
  <c r="Q15" i="1"/>
  <c r="R15" i="1" s="1"/>
  <c r="Q16" i="1"/>
  <c r="R16" i="1" s="1"/>
  <c r="Q72" i="1"/>
  <c r="R72" i="1" s="1"/>
  <c r="N72" i="1"/>
  <c r="K15" i="1"/>
  <c r="K16" i="1"/>
  <c r="K72" i="1"/>
  <c r="R73" i="1" l="1"/>
  <c r="R74" i="1" l="1"/>
  <c r="R75" i="1" s="1"/>
  <c r="O19" i="1" l="1"/>
  <c r="O23" i="1"/>
  <c r="O29" i="1"/>
  <c r="O27" i="1"/>
  <c r="O20" i="1"/>
  <c r="H29" i="1"/>
  <c r="O28" i="1"/>
  <c r="H27" i="1"/>
  <c r="H26" i="1"/>
  <c r="O26" i="1"/>
  <c r="H20" i="1"/>
  <c r="O24" i="1"/>
  <c r="O21" i="1"/>
  <c r="H21" i="1"/>
  <c r="H23" i="1"/>
  <c r="H28" i="1"/>
  <c r="O25" i="1"/>
  <c r="O22" i="1"/>
  <c r="H22" i="1"/>
  <c r="H24" i="1"/>
  <c r="H25" i="1"/>
  <c r="H30" i="1" l="1"/>
  <c r="O68" i="1"/>
  <c r="O64" i="1"/>
  <c r="O69" i="1"/>
  <c r="O65" i="1"/>
  <c r="O70" i="1"/>
  <c r="H70" i="1"/>
  <c r="O66" i="1"/>
  <c r="O67" i="1"/>
  <c r="H64" i="1"/>
  <c r="H71" i="1"/>
  <c r="O71" i="1"/>
  <c r="H65" i="1"/>
  <c r="H63" i="1"/>
  <c r="O63" i="1"/>
  <c r="H66" i="1"/>
  <c r="H67" i="1"/>
  <c r="O62" i="1"/>
  <c r="H68" i="1"/>
  <c r="H69" i="1"/>
  <c r="H72" i="1" l="1"/>
  <c r="H73" i="1" s="1"/>
  <c r="H74" i="1" s="1"/>
  <c r="H75" i="1" s="1"/>
</calcChain>
</file>

<file path=xl/sharedStrings.xml><?xml version="1.0" encoding="utf-8"?>
<sst xmlns="http://schemas.openxmlformats.org/spreadsheetml/2006/main" count="259" uniqueCount="69">
  <si>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</si>
  <si>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</si>
  <si>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Приложение к Документации о закупке – Структура НМЦ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</si>
  <si>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</si>
  <si>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</si>
  <si>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</si>
  <si>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</si>
  <si>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</si>
  <si>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</si>
  <si>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</si>
  <si>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</si>
  <si>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</si>
  <si>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</si>
  <si>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</si>
  <si>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</si>
  <si>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</si>
  <si>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</si>
  <si>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</si>
  <si>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кг</t>
  </si>
  <si>
    <t>шт</t>
  </si>
  <si>
    <t>ИТОГО:</t>
  </si>
  <si>
    <t>л</t>
  </si>
  <si>
    <t>1.5. филиал АО "ДРСК" "ЭС ЕАО" (Отгрузочные реквизиты: ст. Биробиджан-1 ДВЖД, Код-962804, код предприятия-9532, ОКПО-00106477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679011, ЕАО, г. Биробиджан, ул. Черноморская, 6)</t>
  </si>
  <si>
    <r>
      <rPr>
        <b/>
        <u/>
        <sz val="11"/>
        <color theme="1"/>
        <rFont val="Times New Roman"/>
        <family val="1"/>
        <charset val="204"/>
      </rPr>
      <t>1.1 филиал АО "ДРСК" "Амурские ЭС"</t>
    </r>
    <r>
      <rPr>
        <b/>
        <sz val="11"/>
        <color theme="1"/>
        <rFont val="Times New Roman"/>
        <family val="1"/>
        <charset val="204"/>
      </rPr>
      <t xml:space="preserve"> (Отгрузочные реквизиты: ст. Благовещенск Заб. Ж.Д., Код-954704, код предприятия-9533, ОКПО-97987579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675003, Амурская область, г. Благовещенск, ул. Театральная, 179)</t>
    </r>
  </si>
  <si>
    <r>
      <rPr>
        <b/>
        <u/>
        <sz val="11"/>
        <color theme="1"/>
        <rFont val="Times New Roman"/>
        <family val="1"/>
        <charset val="204"/>
      </rPr>
      <t xml:space="preserve">1.1 филиал АО "ДРСК" "Амурские ЭС" </t>
    </r>
    <r>
      <rPr>
        <b/>
        <sz val="11"/>
        <color theme="1"/>
        <rFont val="Times New Roman"/>
        <family val="1"/>
        <charset val="204"/>
      </rPr>
      <t>(Отгрузочные реквизиты: ст. Благовещенск Заб. Ж.Д., Код-954704, код предприятия-9533, ОКПО-97987579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675003, Амурская область, г. Благовещенск, ул. Театральная, 179)</t>
    </r>
  </si>
  <si>
    <t>Смазка</t>
  </si>
  <si>
    <t>Шрус-4</t>
  </si>
  <si>
    <t>Смазка WD-40</t>
  </si>
  <si>
    <t>WD-40</t>
  </si>
  <si>
    <t>Смазка ВНИИНП-254</t>
  </si>
  <si>
    <t>Атланта</t>
  </si>
  <si>
    <t>Смазка графитная УСсА</t>
  </si>
  <si>
    <t>ГОСТ 3333-80</t>
  </si>
  <si>
    <t>Смазка Литол -24</t>
  </si>
  <si>
    <t>ГОСТ 21150-87</t>
  </si>
  <si>
    <t>Смазка ЦИАТИМ-221</t>
  </si>
  <si>
    <t>ГОСТ 9433-80</t>
  </si>
  <si>
    <t>Смазка электропроводящая</t>
  </si>
  <si>
    <t>ЭПС-98 10434-82</t>
  </si>
  <si>
    <t>ЦИАТИМ-203 ГОСТ 8773-73</t>
  </si>
  <si>
    <t>Смазка ведомой звездочки Husqvarna</t>
  </si>
  <si>
    <t>5036212-01,  50 гр.</t>
  </si>
  <si>
    <t>Смазка лиетиевая синяя</t>
  </si>
  <si>
    <t>ABRO LG-935 ( 454 гр)</t>
  </si>
  <si>
    <t>смазка ЦИАТИМ-201</t>
  </si>
  <si>
    <t>ГОСТ 6267-74</t>
  </si>
  <si>
    <t>УВС Экстраконт - Универсальная высоко-электропроводящая смазка</t>
  </si>
  <si>
    <t>ТУ 0254-003-51844550-2009 (1,5 кг)</t>
  </si>
  <si>
    <t>Смазка Унисма</t>
  </si>
  <si>
    <t>Унисма</t>
  </si>
  <si>
    <t>Смазка многоцелевая пластичная</t>
  </si>
  <si>
    <t>ТЕХАСО Starplex EP 2</t>
  </si>
  <si>
    <t>Смазка универсальная</t>
  </si>
  <si>
    <t>Жидкий ключ</t>
  </si>
  <si>
    <t>Смазка ЦИАТИМ</t>
  </si>
  <si>
    <t>ЦАТИМ-208</t>
  </si>
  <si>
    <t>Герметик силиконовый</t>
  </si>
  <si>
    <t>Пентэласт 1100 (310мл)</t>
  </si>
  <si>
    <t>КВТ (100 г.)</t>
  </si>
  <si>
    <t>Смазка универсальная для суппортов</t>
  </si>
  <si>
    <t>МС-1600( 5гр)</t>
  </si>
  <si>
    <t>Смазки промышленные</t>
  </si>
  <si>
    <r>
      <rPr>
        <b/>
        <u/>
        <sz val="11"/>
        <rFont val="Times New Roman"/>
        <family val="1"/>
        <charset val="204"/>
      </rPr>
      <t>1.2. филиал АО "ДРСК" "Приморские электрические сети"</t>
    </r>
    <r>
      <rPr>
        <b/>
        <sz val="11"/>
        <rFont val="Times New Roman"/>
        <family val="1"/>
        <charset val="204"/>
      </rPr>
      <t xml:space="preserve">  (Отгрузочные реквизиты: ст. Уссурийск ДВЖД, Код-988306, код предприятия-2452, ОКПО-97053894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692524, Приморский край, г. Уссурийск, ул. Ровная, 22А)   </t>
    </r>
  </si>
  <si>
    <r>
      <rPr>
        <b/>
        <u/>
        <sz val="11"/>
        <rFont val="Times New Roman"/>
        <family val="1"/>
        <charset val="204"/>
      </rPr>
      <t>1.3. филиал АО "ДРСК" "Хабаровские электрические сети" СП Северные ЭС</t>
    </r>
    <r>
      <rPr>
        <b/>
        <sz val="11"/>
        <rFont val="Times New Roman"/>
        <family val="1"/>
        <charset val="204"/>
      </rPr>
      <t xml:space="preserve"> (Отгрузочные реквизиты: ст. Комсомольск-на-Амуре ДВЖД, Код-960103, код предприятия-9531, ОКПО-98097847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681000, г. Комсомольск-на-Амуре, ул. Аллея Труда, 16А)</t>
    </r>
  </si>
  <si>
    <r>
      <rPr>
        <b/>
        <u/>
        <sz val="11"/>
        <rFont val="Times New Roman"/>
        <family val="1"/>
        <charset val="204"/>
      </rPr>
      <t>1.3. филиал АО "ДРСК" "Хабаровские электрические сети" СП Северные Э</t>
    </r>
    <r>
      <rPr>
        <b/>
        <sz val="11"/>
        <rFont val="Times New Roman"/>
        <family val="1"/>
        <charset val="204"/>
      </rPr>
      <t>С (Отгрузочные реквизиты: ст. Комсомольск-на-Амуре ДВЖД, Код-960103, код предприятия-9531, ОКПО-98097847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681000, г. Комсомольск-на-Амуре, ул. Аллея Труда, 16А)</t>
    </r>
  </si>
  <si>
    <r>
      <rPr>
        <b/>
        <u/>
        <sz val="11"/>
        <rFont val="Times New Roman"/>
        <family val="1"/>
        <charset val="204"/>
      </rPr>
      <t xml:space="preserve">1.4. филиал АО "ДРСК" "Хабаровские электрические сети" СП Центральные ЭС </t>
    </r>
    <r>
      <rPr>
        <b/>
        <sz val="11"/>
        <rFont val="Times New Roman"/>
        <family val="1"/>
        <charset val="204"/>
      </rPr>
      <t>(Отгрузочные реквизиты: ст. Хабаровск-2 ДВЖД, Код-970001, код предприятия-9531, ОКПО-98097847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680009, Хабаровский край, г. Хабаровск, ул. Промышленная, 13)</t>
    </r>
  </si>
  <si>
    <r>
      <rPr>
        <b/>
        <u/>
        <sz val="11"/>
        <rFont val="Times New Roman"/>
        <family val="1"/>
        <charset val="204"/>
      </rPr>
      <t>1.5. филиал АО "ДРСК" "ЭС ЕАО"</t>
    </r>
    <r>
      <rPr>
        <b/>
        <sz val="11"/>
        <rFont val="Times New Roman"/>
        <family val="1"/>
        <charset val="204"/>
      </rPr>
      <t xml:space="preserve"> (Отгрузочные реквизиты: ст. Биробиджан-1 ДВЖД, Код-962804, код предприятия-9532, ОКПО-00106477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679011, ЕАО, г. Биробиджан, ул. Черноморская, 6)</t>
    </r>
  </si>
  <si>
    <r>
      <rPr>
        <b/>
        <u/>
        <sz val="11"/>
        <rFont val="Times New Roman"/>
        <family val="1"/>
        <charset val="204"/>
      </rPr>
      <t xml:space="preserve">1.6. филиал АО "Южно-Якутские электрические сети" </t>
    </r>
    <r>
      <rPr>
        <b/>
        <sz val="11"/>
        <rFont val="Times New Roman"/>
        <family val="1"/>
        <charset val="204"/>
      </rPr>
      <t xml:space="preserve">(Отгрузочные реквизиты для транспортной компании: Республика Саха (Якутия), г. Алдан, ул. Тарабукина 60а (для филиала АО "ДРСК" "ЮЯЭС"))        </t>
    </r>
  </si>
  <si>
    <r>
      <rPr>
        <b/>
        <u/>
        <sz val="11"/>
        <rFont val="Times New Roman"/>
        <family val="1"/>
        <charset val="204"/>
      </rPr>
      <t>1.6. филиал АО "Южно-Якутские электрические сети"</t>
    </r>
    <r>
      <rPr>
        <b/>
        <sz val="11"/>
        <rFont val="Times New Roman"/>
        <family val="1"/>
        <charset val="204"/>
      </rPr>
      <t xml:space="preserve"> (Отгрузочные реквизиты для транспортной компании: Республика Саха (Якутия), г. Алдан, ул. Тарабукина 60а (для филиала АО "ДРСК" "ЮЯЭС"))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</si>
</sst>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#,##0.0"/>
  </numFmts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0"/>
      <name val="Calibri"/>
      <family val="2"/>
      <charset val="204"/>
      <scheme val="minor"/>
    </font>
    <font>
      <sz val="8"/>
      <name val="Arial"/>
      <family val="2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</fills>
  <borders count="68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/>
      <top style="thin">
        <color rgb="FF002060"/>
      </top>
      <bottom/>
      <diagonal/>
    </border>
    <border>
      <left/>
      <right style="medium">
        <color rgb="FF002060"/>
      </right>
      <top style="thin">
        <color rgb="FF002060"/>
      </top>
      <bottom/>
      <diagonal/>
    </border>
    <border>
      <left style="medium">
        <color rgb="FF002060"/>
      </left>
      <right/>
      <top/>
      <bottom style="thin">
        <color rgb="FF002060"/>
      </bottom>
      <diagonal/>
    </border>
    <border>
      <left/>
      <right/>
      <top/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0"/>
      </left>
      <right style="thin">
        <color indexed="60"/>
      </right>
      <top style="thin">
        <color indexed="60"/>
      </top>
      <bottom style="thin">
        <color indexed="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/>
      <diagonal/>
    </border>
    <border>
      <left/>
      <right style="thin">
        <color rgb="FF002060"/>
      </right>
      <top/>
      <bottom/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/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/>
      <right style="medium">
        <color rgb="FF002060"/>
      </right>
      <top/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indexed="64"/>
      </top>
      <bottom style="thin">
        <color rgb="FF002060"/>
      </bottom>
      <diagonal/>
    </border>
    <border>
      <left style="thin">
        <color rgb="FF002060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rgb="FF002060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indexed="64"/>
      </right>
      <top/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thin">
        <color rgb="FF00206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2060"/>
      </right>
      <top style="thin">
        <color rgb="FF002060"/>
      </top>
      <bottom/>
      <diagonal/>
    </border>
    <border>
      <left style="medium">
        <color indexed="64"/>
      </left>
      <right/>
      <top/>
      <bottom style="thin">
        <color rgb="FF002060"/>
      </bottom>
      <diagonal/>
    </border>
    <border>
      <left/>
      <right style="medium">
        <color indexed="64"/>
      </right>
      <top/>
      <bottom style="thin">
        <color rgb="FF002060"/>
      </bottom>
      <diagonal/>
    </border>
    <border>
      <left style="medium">
        <color indexed="64"/>
      </left>
      <right style="thin">
        <color rgb="FF002060"/>
      </right>
      <top style="thin">
        <color rgb="FF002060"/>
      </top>
      <bottom style="medium">
        <color indexed="64"/>
      </bottom>
      <diagonal/>
    </border>
    <border>
      <left/>
      <right style="thin">
        <color rgb="FF002060"/>
      </right>
      <top style="thin">
        <color rgb="FF002060"/>
      </top>
      <bottom style="medium">
        <color indexed="64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indexed="64"/>
      </bottom>
      <diagonal/>
    </border>
    <border>
      <left style="thin">
        <color rgb="FF002060"/>
      </left>
      <right style="medium">
        <color indexed="64"/>
      </right>
      <top style="thin">
        <color rgb="FF002060"/>
      </top>
      <bottom style="medium">
        <color indexed="64"/>
      </bottom>
      <diagonal/>
    </border>
  </borders>
  <cellStyleXfs count="2">
    <xf numFmtId="0" fontId="0" fillId="0" borderId="0"/>
    <xf numFmtId="0" fontId="9" fillId="0" borderId="0"/>
  </cellStyleXfs>
  <cellXfs count="155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/>
    </xf>
    <xf numFmtId="4" fontId="6" fillId="2" borderId="27" xfId="0" applyNumberFormat="1" applyFont="1" applyFill="1" applyBorder="1" applyAlignment="1" applyProtection="1">
      <alignment horizontal="right" vertical="top" wrapText="1"/>
    </xf>
    <xf numFmtId="4" fontId="2" fillId="2" borderId="27" xfId="0" applyNumberFormat="1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 wrapText="1"/>
    </xf>
    <xf numFmtId="4" fontId="6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165" fontId="2" fillId="0" borderId="0" xfId="0" applyNumberFormat="1" applyFont="1" applyBorder="1" applyAlignment="1">
      <alignment horizontal="center" vertical="top" wrapText="1"/>
    </xf>
    <xf numFmtId="165" fontId="1" fillId="4" borderId="6" xfId="0" applyNumberFormat="1" applyFont="1" applyFill="1" applyBorder="1" applyAlignment="1">
      <alignment horizontal="center" vertical="center" wrapText="1"/>
    </xf>
    <xf numFmtId="165" fontId="6" fillId="2" borderId="0" xfId="0" applyNumberFormat="1" applyFont="1" applyFill="1" applyBorder="1" applyAlignment="1" applyProtection="1">
      <alignment horizontal="right" vertical="top" wrapText="1"/>
    </xf>
    <xf numFmtId="165" fontId="0" fillId="0" borderId="0" xfId="0" applyNumberFormat="1"/>
    <xf numFmtId="0" fontId="1" fillId="4" borderId="38" xfId="0" applyFont="1" applyFill="1" applyBorder="1" applyAlignment="1">
      <alignment horizontal="center" vertical="center" wrapText="1"/>
    </xf>
    <xf numFmtId="0" fontId="1" fillId="4" borderId="39" xfId="0" applyFont="1" applyFill="1" applyBorder="1" applyAlignment="1">
      <alignment horizontal="center" vertical="center" wrapText="1"/>
    </xf>
    <xf numFmtId="0" fontId="1" fillId="4" borderId="40" xfId="0" applyFont="1" applyFill="1" applyBorder="1" applyAlignment="1">
      <alignment horizontal="center" vertical="center" wrapText="1"/>
    </xf>
    <xf numFmtId="0" fontId="1" fillId="4" borderId="41" xfId="0" applyFont="1" applyFill="1" applyBorder="1" applyAlignment="1">
      <alignment horizontal="center" vertical="center" wrapText="1"/>
    </xf>
    <xf numFmtId="165" fontId="5" fillId="4" borderId="4" xfId="0" applyNumberFormat="1" applyFont="1" applyFill="1" applyBorder="1" applyAlignment="1">
      <alignment horizontal="center" vertical="center" wrapText="1"/>
    </xf>
    <xf numFmtId="165" fontId="1" fillId="4" borderId="40" xfId="0" applyNumberFormat="1" applyFont="1" applyFill="1" applyBorder="1" applyAlignment="1">
      <alignment horizontal="center" vertical="center" wrapText="1"/>
    </xf>
    <xf numFmtId="165" fontId="6" fillId="2" borderId="27" xfId="0" applyNumberFormat="1" applyFont="1" applyFill="1" applyBorder="1" applyAlignment="1" applyProtection="1">
      <alignment horizontal="right" vertical="top" wrapText="1"/>
    </xf>
    <xf numFmtId="0" fontId="2" fillId="0" borderId="0" xfId="0" applyFont="1" applyBorder="1" applyAlignment="1">
      <alignment vertical="top" wrapText="1"/>
    </xf>
    <xf numFmtId="0" fontId="1" fillId="4" borderId="39" xfId="0" applyFont="1" applyFill="1" applyBorder="1" applyAlignment="1">
      <alignment vertical="center" wrapText="1"/>
    </xf>
    <xf numFmtId="4" fontId="6" fillId="2" borderId="27" xfId="0" applyNumberFormat="1" applyFont="1" applyFill="1" applyBorder="1" applyAlignment="1" applyProtection="1">
      <alignment vertical="top" wrapText="1"/>
    </xf>
    <xf numFmtId="0" fontId="0" fillId="0" borderId="0" xfId="0" applyAlignment="1"/>
    <xf numFmtId="0" fontId="10" fillId="0" borderId="0" xfId="0" applyFont="1" applyFill="1" applyAlignment="1">
      <alignment vertical="top"/>
    </xf>
    <xf numFmtId="0" fontId="11" fillId="0" borderId="46" xfId="0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center" vertical="top" wrapText="1"/>
    </xf>
    <xf numFmtId="0" fontId="13" fillId="0" borderId="0" xfId="0" applyFont="1" applyFill="1" applyAlignment="1">
      <alignment horizontal="center" vertical="top"/>
    </xf>
    <xf numFmtId="4" fontId="14" fillId="0" borderId="45" xfId="0" applyNumberFormat="1" applyFont="1" applyFill="1" applyBorder="1" applyAlignment="1">
      <alignment horizontal="center" vertical="top" wrapText="1"/>
    </xf>
    <xf numFmtId="0" fontId="13" fillId="0" borderId="0" xfId="0" applyFont="1" applyFill="1" applyBorder="1" applyAlignment="1">
      <alignment horizontal="center" vertical="top" wrapText="1"/>
    </xf>
    <xf numFmtId="4" fontId="14" fillId="0" borderId="16" xfId="0" applyNumberFormat="1" applyFont="1" applyFill="1" applyBorder="1" applyAlignment="1">
      <alignment horizontal="center" vertical="top" wrapText="1"/>
    </xf>
    <xf numFmtId="0" fontId="13" fillId="0" borderId="0" xfId="0" applyFont="1" applyFill="1" applyAlignment="1">
      <alignment vertical="top"/>
    </xf>
    <xf numFmtId="0" fontId="14" fillId="0" borderId="0" xfId="0" applyFont="1" applyFill="1" applyAlignment="1">
      <alignment horizontal="center" vertical="top"/>
    </xf>
    <xf numFmtId="165" fontId="14" fillId="0" borderId="26" xfId="0" applyNumberFormat="1" applyFont="1" applyFill="1" applyBorder="1" applyAlignment="1" applyProtection="1">
      <alignment horizontal="center" vertical="top" wrapText="1"/>
    </xf>
    <xf numFmtId="4" fontId="14" fillId="0" borderId="25" xfId="0" applyNumberFormat="1" applyFont="1" applyFill="1" applyBorder="1" applyAlignment="1">
      <alignment horizontal="center" vertical="top" wrapText="1"/>
    </xf>
    <xf numFmtId="0" fontId="14" fillId="0" borderId="0" xfId="0" applyFont="1" applyFill="1" applyBorder="1" applyAlignment="1">
      <alignment horizontal="center" vertical="top" wrapText="1"/>
    </xf>
    <xf numFmtId="0" fontId="14" fillId="0" borderId="0" xfId="0" applyFont="1" applyFill="1" applyAlignment="1">
      <alignment vertical="top"/>
    </xf>
    <xf numFmtId="4" fontId="14" fillId="0" borderId="23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4" fontId="14" fillId="0" borderId="42" xfId="0" applyNumberFormat="1" applyFont="1" applyFill="1" applyBorder="1" applyAlignment="1" applyProtection="1">
      <alignment horizontal="right" vertical="top" wrapText="1"/>
    </xf>
    <xf numFmtId="4" fontId="14" fillId="0" borderId="43" xfId="0" applyNumberFormat="1" applyFont="1" applyFill="1" applyBorder="1" applyAlignment="1" applyProtection="1">
      <alignment horizontal="right" vertical="top" wrapText="1"/>
    </xf>
    <xf numFmtId="4" fontId="14" fillId="0" borderId="44" xfId="0" applyNumberFormat="1" applyFont="1" applyFill="1" applyBorder="1" applyAlignment="1" applyProtection="1">
      <alignment horizontal="right" vertical="top" wrapText="1"/>
    </xf>
    <xf numFmtId="4" fontId="14" fillId="0" borderId="21" xfId="0" applyNumberFormat="1" applyFont="1" applyFill="1" applyBorder="1" applyAlignment="1" applyProtection="1">
      <alignment horizontal="right" vertical="top" wrapText="1"/>
    </xf>
    <xf numFmtId="4" fontId="14" fillId="0" borderId="22" xfId="0" applyNumberFormat="1" applyFont="1" applyFill="1" applyBorder="1" applyAlignment="1" applyProtection="1">
      <alignment horizontal="right" vertical="top" wrapText="1"/>
    </xf>
    <xf numFmtId="4" fontId="14" fillId="0" borderId="15" xfId="0" applyNumberFormat="1" applyFont="1" applyFill="1" applyBorder="1" applyAlignment="1" applyProtection="1">
      <alignment horizontal="right" vertical="top" wrapText="1"/>
    </xf>
    <xf numFmtId="0" fontId="8" fillId="5" borderId="1" xfId="0" applyFont="1" applyFill="1" applyBorder="1" applyAlignment="1">
      <alignment horizontal="justify" vertical="top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4" fontId="14" fillId="0" borderId="20" xfId="0" applyNumberFormat="1" applyFont="1" applyFill="1" applyBorder="1" applyAlignment="1" applyProtection="1">
      <alignment horizontal="right" vertical="top" wrapText="1"/>
    </xf>
    <xf numFmtId="4" fontId="14" fillId="0" borderId="19" xfId="0" applyNumberFormat="1" applyFont="1" applyFill="1" applyBorder="1" applyAlignment="1" applyProtection="1">
      <alignment horizontal="right" vertical="top" wrapText="1"/>
    </xf>
    <xf numFmtId="0" fontId="11" fillId="0" borderId="47" xfId="0" applyFont="1" applyFill="1" applyBorder="1" applyAlignment="1">
      <alignment horizontal="center" vertical="top" wrapText="1"/>
    </xf>
    <xf numFmtId="0" fontId="10" fillId="0" borderId="48" xfId="0" applyFont="1" applyFill="1" applyBorder="1" applyAlignment="1">
      <alignment horizontal="center" vertical="top" wrapText="1"/>
    </xf>
    <xf numFmtId="0" fontId="10" fillId="0" borderId="49" xfId="0" applyFont="1" applyFill="1" applyBorder="1" applyAlignment="1">
      <alignment horizontal="center" vertical="top" wrapText="1"/>
    </xf>
    <xf numFmtId="0" fontId="11" fillId="0" borderId="29" xfId="0" applyFont="1" applyFill="1" applyBorder="1" applyAlignment="1">
      <alignment horizontal="center" vertical="top" wrapText="1"/>
    </xf>
    <xf numFmtId="0" fontId="10" fillId="0" borderId="27" xfId="0" applyFont="1" applyFill="1" applyBorder="1" applyAlignment="1">
      <alignment horizontal="center" vertical="top" wrapText="1"/>
    </xf>
    <xf numFmtId="0" fontId="10" fillId="0" borderId="30" xfId="0" applyFont="1" applyFill="1" applyBorder="1" applyAlignment="1">
      <alignment horizontal="center" vertical="top" wrapText="1"/>
    </xf>
    <xf numFmtId="0" fontId="4" fillId="3" borderId="16" xfId="0" applyFont="1" applyFill="1" applyBorder="1" applyAlignment="1">
      <alignment horizontal="center" vertical="center" wrapText="1"/>
    </xf>
    <xf numFmtId="4" fontId="14" fillId="0" borderId="10" xfId="0" applyNumberFormat="1" applyFont="1" applyFill="1" applyBorder="1" applyAlignment="1" applyProtection="1">
      <alignment horizontal="right" vertical="top" wrapText="1"/>
    </xf>
    <xf numFmtId="4" fontId="14" fillId="0" borderId="11" xfId="0" applyNumberFormat="1" applyFont="1" applyFill="1" applyBorder="1" applyAlignment="1" applyProtection="1">
      <alignment horizontal="right" vertical="top" wrapText="1"/>
    </xf>
    <xf numFmtId="4" fontId="14" fillId="0" borderId="12" xfId="0" applyNumberFormat="1" applyFont="1" applyFill="1" applyBorder="1" applyAlignment="1" applyProtection="1">
      <alignment horizontal="right" vertical="top" wrapText="1"/>
    </xf>
    <xf numFmtId="0" fontId="13" fillId="0" borderId="37" xfId="1" applyNumberFormat="1" applyFont="1" applyBorder="1" applyAlignment="1">
      <alignment vertical="top" wrapText="1"/>
    </xf>
    <xf numFmtId="0" fontId="13" fillId="0" borderId="37" xfId="1" applyNumberFormat="1" applyFont="1" applyBorder="1" applyAlignment="1">
      <alignment horizontal="left" vertical="top" wrapText="1"/>
    </xf>
    <xf numFmtId="0" fontId="13" fillId="0" borderId="50" xfId="0" applyFont="1" applyFill="1" applyBorder="1" applyAlignment="1">
      <alignment horizontal="center" vertical="top"/>
    </xf>
    <xf numFmtId="4" fontId="13" fillId="0" borderId="28" xfId="0" applyNumberFormat="1" applyFont="1" applyFill="1" applyBorder="1" applyAlignment="1">
      <alignment horizontal="center" vertical="top"/>
    </xf>
    <xf numFmtId="4" fontId="13" fillId="0" borderId="51" xfId="0" applyNumberFormat="1" applyFont="1" applyFill="1" applyBorder="1" applyAlignment="1">
      <alignment horizontal="center" vertical="top" wrapText="1"/>
    </xf>
    <xf numFmtId="0" fontId="13" fillId="0" borderId="7" xfId="0" applyFont="1" applyFill="1" applyBorder="1" applyAlignment="1">
      <alignment horizontal="center" vertical="top"/>
    </xf>
    <xf numFmtId="49" fontId="13" fillId="0" borderId="14" xfId="0" applyNumberFormat="1" applyFont="1" applyFill="1" applyBorder="1" applyAlignment="1">
      <alignment horizontal="left" vertical="top" wrapText="1"/>
    </xf>
    <xf numFmtId="49" fontId="13" fillId="0" borderId="8" xfId="0" applyNumberFormat="1" applyFont="1" applyFill="1" applyBorder="1" applyAlignment="1" applyProtection="1">
      <alignment horizontal="left" vertical="top" wrapText="1"/>
      <protection locked="0"/>
    </xf>
    <xf numFmtId="4" fontId="13" fillId="0" borderId="8" xfId="0" applyNumberFormat="1" applyFont="1" applyFill="1" applyBorder="1" applyAlignment="1">
      <alignment horizontal="center" vertical="top" wrapText="1"/>
    </xf>
    <xf numFmtId="4" fontId="13" fillId="0" borderId="8" xfId="0" applyNumberFormat="1" applyFont="1" applyFill="1" applyBorder="1" applyAlignment="1" applyProtection="1">
      <alignment horizontal="center" vertical="top" wrapText="1"/>
      <protection locked="0"/>
    </xf>
    <xf numFmtId="165" fontId="13" fillId="0" borderId="8" xfId="0" applyNumberFormat="1" applyFont="1" applyFill="1" applyBorder="1" applyAlignment="1">
      <alignment horizontal="center" vertical="top" wrapText="1"/>
    </xf>
    <xf numFmtId="4" fontId="13" fillId="0" borderId="9" xfId="0" applyNumberFormat="1" applyFont="1" applyFill="1" applyBorder="1" applyAlignment="1">
      <alignment horizontal="center" vertical="top" wrapText="1"/>
    </xf>
    <xf numFmtId="0" fontId="14" fillId="0" borderId="53" xfId="0" applyFont="1" applyFill="1" applyBorder="1" applyAlignment="1">
      <alignment horizontal="center" vertical="top"/>
    </xf>
    <xf numFmtId="0" fontId="14" fillId="0" borderId="28" xfId="0" applyFont="1" applyFill="1" applyBorder="1" applyAlignment="1">
      <alignment vertical="top" wrapText="1"/>
    </xf>
    <xf numFmtId="0" fontId="14" fillId="0" borderId="28" xfId="0" applyFont="1" applyFill="1" applyBorder="1" applyAlignment="1">
      <alignment horizontal="left" vertical="top" wrapText="1"/>
    </xf>
    <xf numFmtId="0" fontId="14" fillId="0" borderId="28" xfId="0" applyFont="1" applyFill="1" applyBorder="1" applyAlignment="1">
      <alignment horizontal="center" vertical="top" wrapText="1"/>
    </xf>
    <xf numFmtId="4" fontId="14" fillId="0" borderId="28" xfId="0" applyNumberFormat="1" applyFont="1" applyFill="1" applyBorder="1" applyAlignment="1" applyProtection="1">
      <alignment horizontal="center" vertical="top" wrapText="1"/>
      <protection locked="0"/>
    </xf>
    <xf numFmtId="165" fontId="14" fillId="0" borderId="28" xfId="0" applyNumberFormat="1" applyFont="1" applyFill="1" applyBorder="1" applyAlignment="1">
      <alignment horizontal="center" vertical="top"/>
    </xf>
    <xf numFmtId="4" fontId="14" fillId="0" borderId="51" xfId="0" applyNumberFormat="1" applyFont="1" applyFill="1" applyBorder="1" applyAlignment="1">
      <alignment horizontal="center" vertical="top" wrapText="1"/>
    </xf>
    <xf numFmtId="0" fontId="14" fillId="0" borderId="7" xfId="0" applyFont="1" applyFill="1" applyBorder="1" applyAlignment="1">
      <alignment horizontal="center" vertical="top"/>
    </xf>
    <xf numFmtId="49" fontId="14" fillId="0" borderId="24" xfId="0" applyNumberFormat="1" applyFont="1" applyFill="1" applyBorder="1" applyAlignment="1">
      <alignment horizontal="left" vertical="top" wrapText="1"/>
    </xf>
    <xf numFmtId="49" fontId="14" fillId="0" borderId="14" xfId="0" applyNumberFormat="1" applyFont="1" applyFill="1" applyBorder="1" applyAlignment="1" applyProtection="1">
      <alignment horizontal="left" vertical="top" wrapText="1"/>
      <protection locked="0"/>
    </xf>
    <xf numFmtId="4" fontId="14" fillId="0" borderId="8" xfId="0" applyNumberFormat="1" applyFont="1" applyFill="1" applyBorder="1" applyAlignment="1">
      <alignment horizontal="center" vertical="top" wrapText="1"/>
    </xf>
    <xf numFmtId="4" fontId="14" fillId="0" borderId="8" xfId="0" applyNumberFormat="1" applyFont="1" applyFill="1" applyBorder="1" applyAlignment="1" applyProtection="1">
      <alignment horizontal="center" vertical="top" wrapText="1"/>
      <protection locked="0"/>
    </xf>
    <xf numFmtId="165" fontId="14" fillId="0" borderId="8" xfId="0" applyNumberFormat="1" applyFont="1" applyFill="1" applyBorder="1" applyAlignment="1">
      <alignment horizontal="center" vertical="top" wrapText="1"/>
    </xf>
    <xf numFmtId="4" fontId="14" fillId="0" borderId="9" xfId="0" applyNumberFormat="1" applyFont="1" applyFill="1" applyBorder="1" applyAlignment="1">
      <alignment horizontal="center" vertical="top" wrapText="1"/>
    </xf>
    <xf numFmtId="0" fontId="14" fillId="0" borderId="54" xfId="0" applyFont="1" applyFill="1" applyBorder="1" applyAlignment="1">
      <alignment horizontal="center" vertical="top" wrapText="1"/>
    </xf>
    <xf numFmtId="0" fontId="13" fillId="0" borderId="35" xfId="0" applyFont="1" applyFill="1" applyBorder="1" applyAlignment="1">
      <alignment horizontal="center" vertical="top" wrapText="1"/>
    </xf>
    <xf numFmtId="0" fontId="13" fillId="0" borderId="55" xfId="0" applyFont="1" applyFill="1" applyBorder="1" applyAlignment="1">
      <alignment horizontal="center" vertical="top" wrapText="1"/>
    </xf>
    <xf numFmtId="0" fontId="14" fillId="0" borderId="31" xfId="0" applyFont="1" applyFill="1" applyBorder="1" applyAlignment="1">
      <alignment horizontal="center" vertical="top" wrapText="1"/>
    </xf>
    <xf numFmtId="0" fontId="13" fillId="0" borderId="32" xfId="0" applyFont="1" applyFill="1" applyBorder="1" applyAlignment="1">
      <alignment horizontal="center" vertical="top" wrapText="1"/>
    </xf>
    <xf numFmtId="0" fontId="13" fillId="0" borderId="25" xfId="0" applyFont="1" applyFill="1" applyBorder="1" applyAlignment="1">
      <alignment horizontal="center" vertical="top" wrapText="1"/>
    </xf>
    <xf numFmtId="0" fontId="13" fillId="0" borderId="56" xfId="0" applyFont="1" applyFill="1" applyBorder="1" applyAlignment="1">
      <alignment horizontal="center" vertical="top"/>
    </xf>
    <xf numFmtId="0" fontId="13" fillId="0" borderId="28" xfId="0" applyFont="1" applyBorder="1" applyAlignment="1">
      <alignment horizontal="left" vertical="top" wrapText="1"/>
    </xf>
    <xf numFmtId="0" fontId="13" fillId="0" borderId="28" xfId="0" applyFont="1" applyBorder="1" applyAlignment="1">
      <alignment horizontal="center" vertical="top" wrapText="1"/>
    </xf>
    <xf numFmtId="4" fontId="13" fillId="0" borderId="57" xfId="0" applyNumberFormat="1" applyFont="1" applyFill="1" applyBorder="1" applyAlignment="1" applyProtection="1">
      <alignment horizontal="center" vertical="top" wrapText="1"/>
    </xf>
    <xf numFmtId="3" fontId="13" fillId="0" borderId="8" xfId="0" applyNumberFormat="1" applyFont="1" applyFill="1" applyBorder="1" applyAlignment="1">
      <alignment horizontal="center" vertical="top" wrapText="1"/>
    </xf>
    <xf numFmtId="4" fontId="13" fillId="0" borderId="58" xfId="0" applyNumberFormat="1" applyFont="1" applyFill="1" applyBorder="1" applyAlignment="1" applyProtection="1">
      <alignment horizontal="center" vertical="top" wrapText="1"/>
    </xf>
    <xf numFmtId="0" fontId="14" fillId="0" borderId="34" xfId="0" applyFont="1" applyFill="1" applyBorder="1" applyAlignment="1">
      <alignment vertical="top" wrapText="1"/>
    </xf>
    <xf numFmtId="0" fontId="14" fillId="0" borderId="34" xfId="0" applyFont="1" applyFill="1" applyBorder="1" applyAlignment="1">
      <alignment horizontal="left" vertical="top" wrapText="1"/>
    </xf>
    <xf numFmtId="0" fontId="14" fillId="0" borderId="34" xfId="0" applyFont="1" applyFill="1" applyBorder="1" applyAlignment="1">
      <alignment horizontal="center" vertical="top" wrapText="1"/>
    </xf>
    <xf numFmtId="4" fontId="14" fillId="0" borderId="34" xfId="0" applyNumberFormat="1" applyFont="1" applyFill="1" applyBorder="1" applyAlignment="1">
      <alignment horizontal="center" vertical="top"/>
    </xf>
    <xf numFmtId="165" fontId="14" fillId="0" borderId="34" xfId="0" applyNumberFormat="1" applyFont="1" applyFill="1" applyBorder="1" applyAlignment="1">
      <alignment horizontal="center" vertical="top"/>
    </xf>
    <xf numFmtId="4" fontId="14" fillId="0" borderId="52" xfId="0" applyNumberFormat="1" applyFont="1" applyFill="1" applyBorder="1" applyAlignment="1" applyProtection="1">
      <alignment horizontal="center" vertical="top" wrapText="1"/>
    </xf>
    <xf numFmtId="3" fontId="14" fillId="0" borderId="8" xfId="0" applyNumberFormat="1" applyFont="1" applyFill="1" applyBorder="1" applyAlignment="1">
      <alignment horizontal="center" vertical="top" wrapText="1"/>
    </xf>
    <xf numFmtId="0" fontId="14" fillId="0" borderId="60" xfId="0" applyFont="1" applyFill="1" applyBorder="1" applyAlignment="1">
      <alignment horizontal="center" vertical="top" wrapText="1"/>
    </xf>
    <xf numFmtId="0" fontId="13" fillId="0" borderId="28" xfId="0" applyFont="1" applyFill="1" applyBorder="1" applyAlignment="1">
      <alignment vertical="top" wrapText="1"/>
    </xf>
    <xf numFmtId="0" fontId="13" fillId="0" borderId="51" xfId="0" applyFont="1" applyFill="1" applyBorder="1" applyAlignment="1">
      <alignment vertical="top" wrapText="1"/>
    </xf>
    <xf numFmtId="0" fontId="13" fillId="0" borderId="32" xfId="0" applyFont="1" applyFill="1" applyBorder="1" applyAlignment="1">
      <alignment vertical="top" wrapText="1"/>
    </xf>
    <xf numFmtId="0" fontId="13" fillId="0" borderId="25" xfId="0" applyFont="1" applyFill="1" applyBorder="1" applyAlignment="1">
      <alignment vertical="top" wrapText="1"/>
    </xf>
    <xf numFmtId="0" fontId="13" fillId="0" borderId="28" xfId="0" applyFont="1" applyBorder="1" applyAlignment="1">
      <alignment vertical="top" wrapText="1"/>
    </xf>
    <xf numFmtId="4" fontId="13" fillId="0" borderId="6" xfId="0" applyNumberFormat="1" applyFont="1" applyFill="1" applyBorder="1" applyAlignment="1" applyProtection="1">
      <alignment horizontal="center" vertical="top" wrapText="1"/>
      <protection locked="0"/>
    </xf>
    <xf numFmtId="165" fontId="13" fillId="0" borderId="6" xfId="0" applyNumberFormat="1" applyFont="1" applyFill="1" applyBorder="1" applyAlignment="1" applyProtection="1">
      <alignment horizontal="center" vertical="top" wrapText="1"/>
      <protection locked="0"/>
    </xf>
    <xf numFmtId="165" fontId="13" fillId="0" borderId="8" xfId="0" applyNumberFormat="1" applyFont="1" applyFill="1" applyBorder="1" applyAlignment="1" applyProtection="1">
      <alignment horizontal="center" vertical="top" wrapText="1"/>
      <protection locked="0"/>
    </xf>
    <xf numFmtId="0" fontId="14" fillId="0" borderId="61" xfId="0" applyFont="1" applyFill="1" applyBorder="1" applyAlignment="1">
      <alignment horizontal="center" vertical="top"/>
    </xf>
    <xf numFmtId="0" fontId="14" fillId="0" borderId="0" xfId="0" applyFont="1" applyFill="1" applyBorder="1" applyAlignment="1">
      <alignment vertical="top" wrapText="1"/>
    </xf>
    <xf numFmtId="0" fontId="14" fillId="0" borderId="0" xfId="0" applyFont="1" applyFill="1" applyBorder="1" applyAlignment="1">
      <alignment horizontal="left" vertical="top" wrapText="1"/>
    </xf>
    <xf numFmtId="4" fontId="14" fillId="0" borderId="33" xfId="0" applyNumberFormat="1" applyFont="1" applyFill="1" applyBorder="1" applyAlignment="1" applyProtection="1">
      <alignment horizontal="center" vertical="top" wrapText="1"/>
      <protection locked="0"/>
    </xf>
    <xf numFmtId="165" fontId="14" fillId="0" borderId="33" xfId="0" applyNumberFormat="1" applyFont="1" applyFill="1" applyBorder="1" applyAlignment="1" applyProtection="1">
      <alignment horizontal="center" vertical="top" wrapText="1"/>
      <protection locked="0"/>
    </xf>
    <xf numFmtId="4" fontId="14" fillId="0" borderId="59" xfId="0" applyNumberFormat="1" applyFont="1" applyFill="1" applyBorder="1" applyAlignment="1" applyProtection="1">
      <alignment horizontal="center" vertical="top" wrapText="1"/>
    </xf>
    <xf numFmtId="0" fontId="14" fillId="0" borderId="50" xfId="0" applyFont="1" applyFill="1" applyBorder="1" applyAlignment="1">
      <alignment horizontal="center" vertical="top"/>
    </xf>
    <xf numFmtId="165" fontId="14" fillId="0" borderId="0" xfId="0" applyNumberFormat="1" applyFont="1" applyFill="1" applyBorder="1" applyAlignment="1">
      <alignment horizontal="center" vertical="top"/>
    </xf>
    <xf numFmtId="4" fontId="14" fillId="0" borderId="58" xfId="0" applyNumberFormat="1" applyFont="1" applyFill="1" applyBorder="1" applyAlignment="1" applyProtection="1">
      <alignment horizontal="center" vertical="top" wrapText="1"/>
    </xf>
    <xf numFmtId="0" fontId="14" fillId="0" borderId="28" xfId="0" applyFont="1" applyFill="1" applyBorder="1" applyAlignment="1">
      <alignment horizontal="center" vertical="top"/>
    </xf>
    <xf numFmtId="165" fontId="14" fillId="0" borderId="28" xfId="0" applyNumberFormat="1" applyFont="1" applyFill="1" applyBorder="1" applyAlignment="1" applyProtection="1">
      <alignment horizontal="center" vertical="top" wrapText="1"/>
      <protection locked="0"/>
    </xf>
    <xf numFmtId="4" fontId="14" fillId="0" borderId="28" xfId="0" applyNumberFormat="1" applyFont="1" applyFill="1" applyBorder="1" applyAlignment="1" applyProtection="1">
      <alignment horizontal="center" vertical="top" wrapText="1"/>
    </xf>
    <xf numFmtId="49" fontId="14" fillId="0" borderId="36" xfId="0" applyNumberFormat="1" applyFont="1" applyFill="1" applyBorder="1" applyAlignment="1">
      <alignment horizontal="left" vertical="top" wrapText="1"/>
    </xf>
    <xf numFmtId="49" fontId="14" fillId="0" borderId="28" xfId="0" applyNumberFormat="1" applyFont="1" applyFill="1" applyBorder="1" applyAlignment="1" applyProtection="1">
      <alignment horizontal="left" vertical="top" wrapText="1"/>
      <protection locked="0"/>
    </xf>
    <xf numFmtId="3" fontId="14" fillId="0" borderId="28" xfId="0" applyNumberFormat="1" applyFont="1" applyFill="1" applyBorder="1" applyAlignment="1">
      <alignment horizontal="center" vertical="top" wrapText="1"/>
    </xf>
    <xf numFmtId="4" fontId="14" fillId="0" borderId="28" xfId="0" applyNumberFormat="1" applyFont="1" applyFill="1" applyBorder="1" applyAlignment="1">
      <alignment horizontal="center" vertical="top" wrapText="1"/>
    </xf>
    <xf numFmtId="165" fontId="14" fillId="0" borderId="28" xfId="0" applyNumberFormat="1" applyFont="1" applyFill="1" applyBorder="1" applyAlignment="1">
      <alignment horizontal="center" vertical="top" wrapText="1"/>
    </xf>
    <xf numFmtId="0" fontId="14" fillId="0" borderId="62" xfId="0" applyFont="1" applyFill="1" applyBorder="1" applyAlignment="1">
      <alignment horizontal="center" vertical="top" wrapText="1"/>
    </xf>
    <xf numFmtId="0" fontId="13" fillId="0" borderId="63" xfId="0" applyFont="1" applyFill="1" applyBorder="1" applyAlignment="1">
      <alignment vertical="top" wrapText="1"/>
    </xf>
    <xf numFmtId="0" fontId="14" fillId="0" borderId="64" xfId="0" applyFont="1" applyFill="1" applyBorder="1" applyAlignment="1">
      <alignment horizontal="center" vertical="top"/>
    </xf>
    <xf numFmtId="49" fontId="14" fillId="0" borderId="65" xfId="0" applyNumberFormat="1" applyFont="1" applyFill="1" applyBorder="1" applyAlignment="1" applyProtection="1">
      <alignment vertical="top" wrapText="1"/>
      <protection locked="0"/>
    </xf>
    <xf numFmtId="49" fontId="14" fillId="0" borderId="65" xfId="0" applyNumberFormat="1" applyFont="1" applyFill="1" applyBorder="1" applyAlignment="1" applyProtection="1">
      <alignment horizontal="left" vertical="top" wrapText="1"/>
      <protection locked="0"/>
    </xf>
    <xf numFmtId="4" fontId="14" fillId="0" borderId="66" xfId="0" applyNumberFormat="1" applyFont="1" applyFill="1" applyBorder="1" applyAlignment="1" applyProtection="1">
      <alignment horizontal="center" vertical="top" wrapText="1"/>
      <protection locked="0"/>
    </xf>
    <xf numFmtId="165" fontId="14" fillId="0" borderId="66" xfId="0" applyNumberFormat="1" applyFont="1" applyFill="1" applyBorder="1" applyAlignment="1" applyProtection="1">
      <alignment horizontal="center" vertical="top" wrapText="1"/>
      <protection locked="0"/>
    </xf>
    <xf numFmtId="4" fontId="14" fillId="0" borderId="67" xfId="0" applyNumberFormat="1" applyFont="1" applyFill="1" applyBorder="1" applyAlignment="1" applyProtection="1">
      <alignment horizontal="center" vertical="top" wrapText="1"/>
    </xf>
    <xf numFmtId="49" fontId="14" fillId="0" borderId="14" xfId="0" applyNumberFormat="1" applyFont="1" applyFill="1" applyBorder="1" applyAlignment="1">
      <alignment horizontal="left" vertical="top" wrapText="1"/>
    </xf>
    <xf numFmtId="49" fontId="14" fillId="0" borderId="8" xfId="0" applyNumberFormat="1" applyFont="1" applyFill="1" applyBorder="1" applyAlignment="1" applyProtection="1">
      <alignment horizontal="left" vertical="top" wrapText="1"/>
      <protection locked="0"/>
    </xf>
    <xf numFmtId="165" fontId="13" fillId="0" borderId="37" xfId="1" applyNumberFormat="1" applyFont="1" applyBorder="1" applyAlignment="1">
      <alignment horizontal="center" vertical="top"/>
    </xf>
    <xf numFmtId="165" fontId="13" fillId="0" borderId="28" xfId="0" applyNumberFormat="1" applyFont="1" applyBorder="1" applyAlignment="1">
      <alignment horizontal="center" vertical="top"/>
    </xf>
  </cellXfs>
  <cellStyles count="2">
    <cellStyle name="Обычный" xfId="0" builtinId="0"/>
    <cellStyle name="Обычный_TDSheet" xfId="1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77"/>
  <sheetViews>
    <sheetView tabSelected="1" topLeftCell="A31" zoomScale="85" zoomScaleNormal="85" workbookViewId="0">
      <selection activeCell="H73" sqref="H73"/>
    </sheetView>
  </sheetViews>
  <sheetFormatPr defaultRowHeight="15" x14ac:dyDescent="0.25"/>
  <cols>
    <col min="1" max="1" width="4.5703125" customWidth="1"/>
    <col min="2" max="2" width="9.140625" customWidth="1"/>
    <col min="3" max="3" width="25.7109375" style="30" customWidth="1"/>
    <col min="4" max="4" width="25" customWidth="1"/>
    <col min="5" max="5" width="7.140625" customWidth="1"/>
    <col min="6" max="6" width="17.140625" customWidth="1"/>
    <col min="7" max="7" width="14" style="19" customWidth="1"/>
    <col min="8" max="8" width="22.85546875" customWidth="1"/>
    <col min="11" max="12" width="24.42578125" customWidth="1"/>
    <col min="13" max="13" width="21.28515625" customWidth="1"/>
    <col min="14" max="14" width="7.28515625" customWidth="1"/>
    <col min="15" max="15" width="15" customWidth="1"/>
    <col min="16" max="16" width="13.85546875" customWidth="1"/>
    <col min="17" max="17" width="8.7109375" style="19" customWidth="1"/>
    <col min="18" max="18" width="22.7109375" customWidth="1"/>
  </cols>
  <sheetData>
    <row r="1" spans="1:28" ht="34.5" customHeight="1" x14ac:dyDescent="0.25">
      <c r="B1" s="45" t="s">
        <v>2</v>
      </c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2"/>
      <c r="T1" s="2"/>
      <c r="U1" s="2"/>
      <c r="V1" s="2"/>
      <c r="W1" s="2"/>
      <c r="X1" s="2"/>
      <c r="Y1" s="2"/>
      <c r="Z1" s="2"/>
      <c r="AA1" s="2"/>
      <c r="AB1" s="2"/>
    </row>
    <row r="2" spans="1:28" ht="15.75" thickBot="1" x14ac:dyDescent="0.3">
      <c r="B2" s="1"/>
      <c r="C2" s="27"/>
      <c r="D2" s="1"/>
      <c r="E2" s="1"/>
      <c r="F2" s="1"/>
      <c r="G2" s="16"/>
      <c r="H2" s="1"/>
      <c r="I2" s="1"/>
      <c r="J2" s="1"/>
      <c r="K2" s="1"/>
      <c r="L2" s="1"/>
      <c r="M2" s="1"/>
      <c r="N2" s="1"/>
      <c r="O2" s="1"/>
      <c r="P2" s="1"/>
      <c r="Q2" s="16"/>
      <c r="R2" s="1"/>
      <c r="S2" s="1"/>
      <c r="T2" s="1"/>
      <c r="U2" s="1"/>
      <c r="V2" s="1"/>
      <c r="W2" s="1"/>
      <c r="X2" s="1"/>
      <c r="Y2" s="1"/>
      <c r="Z2" s="1"/>
      <c r="AA2" s="1"/>
      <c r="AB2" s="1"/>
    </row>
    <row r="3" spans="1:28" ht="30" customHeight="1" thickBot="1" x14ac:dyDescent="0.3">
      <c r="B3" s="46" t="s">
        <v>12</v>
      </c>
      <c r="C3" s="47"/>
      <c r="D3" s="47"/>
      <c r="E3" s="47"/>
      <c r="F3" s="48"/>
      <c r="G3" s="24">
        <v>797583</v>
      </c>
      <c r="H3" s="8" t="s">
        <v>3</v>
      </c>
      <c r="I3" s="1"/>
      <c r="J3" s="1"/>
      <c r="K3" s="1"/>
      <c r="L3" s="1"/>
      <c r="M3" s="1"/>
      <c r="N3" s="1"/>
      <c r="O3" s="1"/>
      <c r="P3" s="1"/>
      <c r="Q3" s="16"/>
      <c r="R3" s="1"/>
      <c r="S3" s="1"/>
      <c r="T3" s="1"/>
      <c r="U3" s="1"/>
      <c r="V3" s="1"/>
      <c r="W3" s="1"/>
      <c r="X3" s="1"/>
      <c r="Y3" s="1"/>
      <c r="Z3" s="1"/>
      <c r="AA3" s="1"/>
      <c r="AB3" s="1"/>
    </row>
    <row r="4" spans="1:28" ht="15.75" customHeight="1" x14ac:dyDescent="0.25">
      <c r="B4" s="55" t="s">
        <v>61</v>
      </c>
      <c r="C4" s="55"/>
      <c r="D4" s="55"/>
      <c r="E4" s="55"/>
      <c r="F4" s="55"/>
      <c r="G4" s="55"/>
      <c r="H4" s="55"/>
      <c r="I4" s="1"/>
      <c r="J4" s="1"/>
      <c r="K4" s="1"/>
      <c r="L4" s="1"/>
      <c r="M4" s="1"/>
      <c r="N4" s="1"/>
      <c r="O4" s="1"/>
      <c r="P4" s="1"/>
      <c r="Q4" s="16"/>
      <c r="R4" s="1"/>
      <c r="S4" s="1"/>
      <c r="T4" s="1"/>
      <c r="U4" s="1"/>
      <c r="V4" s="1"/>
      <c r="W4" s="1"/>
      <c r="X4" s="1"/>
      <c r="Y4" s="1"/>
      <c r="Z4" s="1"/>
      <c r="AA4" s="1"/>
      <c r="AB4" s="1"/>
    </row>
    <row r="5" spans="1:28" ht="14.25" customHeight="1" x14ac:dyDescent="0.25">
      <c r="B5" s="1"/>
      <c r="C5" s="27"/>
      <c r="D5" s="1"/>
      <c r="E5" s="1"/>
      <c r="F5" s="1"/>
      <c r="G5" s="16"/>
      <c r="H5" s="1"/>
      <c r="I5" s="1"/>
      <c r="J5" s="1"/>
      <c r="K5" s="1"/>
      <c r="L5" s="1"/>
      <c r="M5" s="1"/>
      <c r="N5" s="1"/>
      <c r="O5" s="1"/>
      <c r="P5" s="1"/>
      <c r="Q5" s="16"/>
      <c r="R5" s="1"/>
      <c r="S5" s="1"/>
      <c r="T5" s="1"/>
      <c r="U5" s="1"/>
      <c r="V5" s="1"/>
      <c r="W5" s="1"/>
      <c r="X5" s="1"/>
      <c r="Y5" s="1"/>
      <c r="Z5" s="1"/>
      <c r="AA5" s="1"/>
      <c r="AB5" s="1"/>
    </row>
    <row r="6" spans="1:28" ht="15.75" thickBot="1" x14ac:dyDescent="0.3">
      <c r="B6" s="1"/>
      <c r="C6" s="27"/>
      <c r="D6" s="1"/>
      <c r="E6" s="1"/>
      <c r="F6" s="1"/>
      <c r="G6" s="16"/>
      <c r="H6" s="1"/>
      <c r="I6" s="1"/>
      <c r="J6" s="1"/>
      <c r="K6" s="1"/>
      <c r="L6" s="1"/>
      <c r="M6" s="1"/>
      <c r="N6" s="1"/>
      <c r="O6" s="1"/>
      <c r="P6" s="1"/>
      <c r="Q6" s="16"/>
      <c r="R6" s="1"/>
      <c r="S6" s="1"/>
      <c r="T6" s="1"/>
      <c r="U6" s="1"/>
      <c r="V6" s="1"/>
      <c r="W6" s="1"/>
      <c r="X6" s="1"/>
      <c r="Y6" s="1"/>
      <c r="Z6" s="1"/>
      <c r="AA6" s="1"/>
      <c r="AB6" s="1"/>
    </row>
    <row r="7" spans="1:28" ht="32.25" customHeight="1" thickBot="1" x14ac:dyDescent="0.3">
      <c r="B7" s="56" t="s">
        <v>13</v>
      </c>
      <c r="C7" s="48"/>
      <c r="D7" s="48"/>
      <c r="E7" s="57"/>
      <c r="F7" s="57"/>
      <c r="G7" s="58"/>
      <c r="H7" s="59"/>
      <c r="I7" s="3"/>
      <c r="J7" s="46" t="s">
        <v>4</v>
      </c>
      <c r="K7" s="47"/>
      <c r="L7" s="47"/>
      <c r="M7" s="47"/>
      <c r="N7" s="47"/>
      <c r="O7" s="47"/>
      <c r="P7" s="47"/>
      <c r="Q7" s="47"/>
      <c r="R7" s="68"/>
      <c r="S7" s="1"/>
      <c r="T7" s="1"/>
      <c r="U7" s="1"/>
      <c r="V7" s="1"/>
      <c r="W7" s="1"/>
      <c r="X7" s="1"/>
      <c r="Y7" s="1"/>
      <c r="Z7" s="1"/>
      <c r="AA7" s="1"/>
      <c r="AB7" s="1"/>
    </row>
    <row r="8" spans="1:28" ht="115.5" thickBot="1" x14ac:dyDescent="0.3">
      <c r="B8" s="20" t="s">
        <v>5</v>
      </c>
      <c r="C8" s="28" t="s">
        <v>0</v>
      </c>
      <c r="D8" s="21"/>
      <c r="E8" s="21" t="s">
        <v>9</v>
      </c>
      <c r="F8" s="22" t="s">
        <v>10</v>
      </c>
      <c r="G8" s="25" t="s">
        <v>6</v>
      </c>
      <c r="H8" s="23" t="s">
        <v>11</v>
      </c>
      <c r="I8" s="1"/>
      <c r="J8" s="4" t="s">
        <v>5</v>
      </c>
      <c r="K8" s="5" t="s">
        <v>1</v>
      </c>
      <c r="L8" s="5"/>
      <c r="M8" s="6" t="s">
        <v>14</v>
      </c>
      <c r="N8" s="5" t="s">
        <v>9</v>
      </c>
      <c r="O8" s="6" t="s">
        <v>10</v>
      </c>
      <c r="P8" s="6" t="s">
        <v>15</v>
      </c>
      <c r="Q8" s="17" t="s">
        <v>6</v>
      </c>
      <c r="R8" s="7" t="s">
        <v>16</v>
      </c>
      <c r="S8" s="1"/>
      <c r="T8" s="1"/>
      <c r="U8" s="1"/>
      <c r="V8" s="1"/>
      <c r="W8" s="1"/>
      <c r="X8" s="1"/>
      <c r="Y8" s="1"/>
      <c r="Z8" s="1"/>
      <c r="AA8" s="1"/>
      <c r="AB8" s="1"/>
    </row>
    <row r="9" spans="1:28" s="31" customFormat="1" ht="42" customHeight="1" x14ac:dyDescent="0.25">
      <c r="B9" s="32"/>
      <c r="C9" s="62" t="s">
        <v>23</v>
      </c>
      <c r="D9" s="63"/>
      <c r="E9" s="63"/>
      <c r="F9" s="63"/>
      <c r="G9" s="63"/>
      <c r="H9" s="64"/>
      <c r="I9" s="33"/>
      <c r="J9" s="65" t="s">
        <v>24</v>
      </c>
      <c r="K9" s="66"/>
      <c r="L9" s="66"/>
      <c r="M9" s="66"/>
      <c r="N9" s="66"/>
      <c r="O9" s="66"/>
      <c r="P9" s="66"/>
      <c r="Q9" s="66"/>
      <c r="R9" s="67"/>
      <c r="S9" s="33"/>
      <c r="T9" s="33"/>
      <c r="U9" s="33"/>
      <c r="V9" s="33"/>
      <c r="W9" s="33"/>
      <c r="X9" s="33"/>
      <c r="Y9" s="33"/>
      <c r="Z9" s="33"/>
      <c r="AA9" s="33"/>
      <c r="AB9" s="33"/>
    </row>
    <row r="10" spans="1:28" s="38" customFormat="1" x14ac:dyDescent="0.25">
      <c r="A10" s="34"/>
      <c r="B10" s="74">
        <v>1</v>
      </c>
      <c r="C10" s="72" t="s">
        <v>25</v>
      </c>
      <c r="D10" s="73" t="s">
        <v>26</v>
      </c>
      <c r="E10" s="73" t="s">
        <v>18</v>
      </c>
      <c r="F10" s="75">
        <v>185</v>
      </c>
      <c r="G10" s="153">
        <v>10</v>
      </c>
      <c r="H10" s="76">
        <f>F10*G10</f>
        <v>1850</v>
      </c>
      <c r="I10" s="36"/>
      <c r="J10" s="77">
        <f t="shared" ref="J10:J16" si="0">B10</f>
        <v>1</v>
      </c>
      <c r="K10" s="78" t="str">
        <f t="shared" ref="K10:K16" si="1">C10</f>
        <v>Смазка</v>
      </c>
      <c r="L10" s="73" t="s">
        <v>26</v>
      </c>
      <c r="M10" s="79"/>
      <c r="N10" s="73" t="s">
        <v>18</v>
      </c>
      <c r="O10" s="80">
        <f>F10</f>
        <v>185</v>
      </c>
      <c r="P10" s="81"/>
      <c r="Q10" s="82">
        <f>G10</f>
        <v>10</v>
      </c>
      <c r="R10" s="83">
        <f>P10*Q10</f>
        <v>0</v>
      </c>
      <c r="S10" s="36"/>
      <c r="T10" s="36"/>
      <c r="U10" s="36"/>
      <c r="V10" s="36"/>
      <c r="W10" s="36"/>
      <c r="X10" s="36"/>
      <c r="Y10" s="36"/>
      <c r="Z10" s="36"/>
      <c r="AA10" s="36"/>
      <c r="AB10" s="36"/>
    </row>
    <row r="11" spans="1:28" s="38" customFormat="1" x14ac:dyDescent="0.25">
      <c r="A11" s="34"/>
      <c r="B11" s="74">
        <v>2</v>
      </c>
      <c r="C11" s="72" t="s">
        <v>27</v>
      </c>
      <c r="D11" s="73" t="s">
        <v>28</v>
      </c>
      <c r="E11" s="73" t="s">
        <v>21</v>
      </c>
      <c r="F11" s="75">
        <v>355</v>
      </c>
      <c r="G11" s="153">
        <v>36.200000000000003</v>
      </c>
      <c r="H11" s="76">
        <f t="shared" ref="H11:H16" si="2">F11*G11</f>
        <v>12851.000000000002</v>
      </c>
      <c r="I11" s="36"/>
      <c r="J11" s="77">
        <f t="shared" si="0"/>
        <v>2</v>
      </c>
      <c r="K11" s="78" t="str">
        <f t="shared" si="1"/>
        <v>Смазка WD-40</v>
      </c>
      <c r="L11" s="73" t="s">
        <v>28</v>
      </c>
      <c r="M11" s="79"/>
      <c r="N11" s="73" t="s">
        <v>21</v>
      </c>
      <c r="O11" s="80">
        <f>F11</f>
        <v>355</v>
      </c>
      <c r="P11" s="81"/>
      <c r="Q11" s="82">
        <f t="shared" ref="Q11:Q14" si="3">G11</f>
        <v>36.200000000000003</v>
      </c>
      <c r="R11" s="83">
        <f t="shared" ref="R11:R14" si="4">P11*Q11</f>
        <v>0</v>
      </c>
      <c r="S11" s="36"/>
      <c r="T11" s="36"/>
      <c r="U11" s="36"/>
      <c r="V11" s="36"/>
      <c r="W11" s="36"/>
      <c r="X11" s="36"/>
      <c r="Y11" s="36"/>
      <c r="Z11" s="36"/>
      <c r="AA11" s="36"/>
      <c r="AB11" s="36"/>
    </row>
    <row r="12" spans="1:28" s="38" customFormat="1" x14ac:dyDescent="0.25">
      <c r="A12" s="34"/>
      <c r="B12" s="74">
        <v>3</v>
      </c>
      <c r="C12" s="72" t="s">
        <v>29</v>
      </c>
      <c r="D12" s="73" t="s">
        <v>30</v>
      </c>
      <c r="E12" s="73" t="s">
        <v>19</v>
      </c>
      <c r="F12" s="75">
        <v>5127.9152542372876</v>
      </c>
      <c r="G12" s="153">
        <v>4</v>
      </c>
      <c r="H12" s="76">
        <f t="shared" si="2"/>
        <v>20511.661016949151</v>
      </c>
      <c r="I12" s="36"/>
      <c r="J12" s="77">
        <f t="shared" si="0"/>
        <v>3</v>
      </c>
      <c r="K12" s="78" t="str">
        <f t="shared" si="1"/>
        <v>Смазка ВНИИНП-254</v>
      </c>
      <c r="L12" s="73" t="s">
        <v>30</v>
      </c>
      <c r="M12" s="79"/>
      <c r="N12" s="73" t="s">
        <v>19</v>
      </c>
      <c r="O12" s="80">
        <f>F12</f>
        <v>5127.9152542372876</v>
      </c>
      <c r="P12" s="81"/>
      <c r="Q12" s="82">
        <f t="shared" si="3"/>
        <v>4</v>
      </c>
      <c r="R12" s="83">
        <f t="shared" si="4"/>
        <v>0</v>
      </c>
      <c r="S12" s="36"/>
      <c r="T12" s="36"/>
      <c r="U12" s="36"/>
      <c r="V12" s="36"/>
      <c r="W12" s="36"/>
      <c r="X12" s="36"/>
      <c r="Y12" s="36"/>
      <c r="Z12" s="36"/>
      <c r="AA12" s="36"/>
      <c r="AB12" s="36"/>
    </row>
    <row r="13" spans="1:28" s="38" customFormat="1" ht="30.75" customHeight="1" x14ac:dyDescent="0.25">
      <c r="A13" s="34"/>
      <c r="B13" s="74">
        <v>4</v>
      </c>
      <c r="C13" s="72" t="s">
        <v>31</v>
      </c>
      <c r="D13" s="73" t="s">
        <v>32</v>
      </c>
      <c r="E13" s="73" t="s">
        <v>18</v>
      </c>
      <c r="F13" s="75">
        <v>98.844375963020042</v>
      </c>
      <c r="G13" s="153">
        <v>1.1000000000000001</v>
      </c>
      <c r="H13" s="76">
        <f t="shared" si="2"/>
        <v>108.72881355932205</v>
      </c>
      <c r="I13" s="36"/>
      <c r="J13" s="77">
        <f t="shared" si="0"/>
        <v>4</v>
      </c>
      <c r="K13" s="78" t="str">
        <f t="shared" si="1"/>
        <v>Смазка графитная УСсА</v>
      </c>
      <c r="L13" s="73" t="s">
        <v>32</v>
      </c>
      <c r="M13" s="79"/>
      <c r="N13" s="73" t="s">
        <v>18</v>
      </c>
      <c r="O13" s="80">
        <f>F13</f>
        <v>98.844375963020042</v>
      </c>
      <c r="P13" s="81"/>
      <c r="Q13" s="82">
        <f t="shared" si="3"/>
        <v>1.1000000000000001</v>
      </c>
      <c r="R13" s="83">
        <f t="shared" si="4"/>
        <v>0</v>
      </c>
      <c r="S13" s="36"/>
      <c r="T13" s="36"/>
      <c r="U13" s="36"/>
      <c r="V13" s="36"/>
      <c r="W13" s="36"/>
      <c r="X13" s="36"/>
      <c r="Y13" s="36"/>
      <c r="Z13" s="36"/>
      <c r="AA13" s="36"/>
      <c r="AB13" s="36"/>
    </row>
    <row r="14" spans="1:28" s="38" customFormat="1" x14ac:dyDescent="0.25">
      <c r="A14" s="34"/>
      <c r="B14" s="74">
        <v>5</v>
      </c>
      <c r="C14" s="72" t="s">
        <v>33</v>
      </c>
      <c r="D14" s="73" t="s">
        <v>34</v>
      </c>
      <c r="E14" s="73" t="s">
        <v>18</v>
      </c>
      <c r="F14" s="75">
        <v>125</v>
      </c>
      <c r="G14" s="153">
        <v>772</v>
      </c>
      <c r="H14" s="76">
        <f t="shared" si="2"/>
        <v>96500</v>
      </c>
      <c r="I14" s="36"/>
      <c r="J14" s="77">
        <f t="shared" si="0"/>
        <v>5</v>
      </c>
      <c r="K14" s="78" t="str">
        <f t="shared" si="1"/>
        <v>Смазка Литол -24</v>
      </c>
      <c r="L14" s="73" t="s">
        <v>34</v>
      </c>
      <c r="M14" s="79"/>
      <c r="N14" s="73" t="s">
        <v>18</v>
      </c>
      <c r="O14" s="80">
        <f>F14</f>
        <v>125</v>
      </c>
      <c r="P14" s="81"/>
      <c r="Q14" s="82">
        <f t="shared" si="3"/>
        <v>772</v>
      </c>
      <c r="R14" s="83">
        <f t="shared" si="4"/>
        <v>0</v>
      </c>
      <c r="S14" s="36"/>
      <c r="T14" s="36"/>
      <c r="U14" s="36"/>
      <c r="V14" s="36"/>
      <c r="W14" s="36"/>
      <c r="X14" s="36"/>
      <c r="Y14" s="36"/>
      <c r="Z14" s="36"/>
      <c r="AA14" s="36"/>
      <c r="AB14" s="36"/>
    </row>
    <row r="15" spans="1:28" s="38" customFormat="1" x14ac:dyDescent="0.25">
      <c r="A15" s="34"/>
      <c r="B15" s="74">
        <v>6</v>
      </c>
      <c r="C15" s="72" t="s">
        <v>35</v>
      </c>
      <c r="D15" s="73" t="s">
        <v>36</v>
      </c>
      <c r="E15" s="73" t="s">
        <v>18</v>
      </c>
      <c r="F15" s="75">
        <v>451</v>
      </c>
      <c r="G15" s="153">
        <v>18.100000000000001</v>
      </c>
      <c r="H15" s="76">
        <f t="shared" si="2"/>
        <v>8163.1</v>
      </c>
      <c r="I15" s="36"/>
      <c r="J15" s="77">
        <f t="shared" si="0"/>
        <v>6</v>
      </c>
      <c r="K15" s="78" t="str">
        <f t="shared" si="1"/>
        <v>Смазка ЦИАТИМ-221</v>
      </c>
      <c r="L15" s="73" t="s">
        <v>36</v>
      </c>
      <c r="M15" s="79"/>
      <c r="N15" s="73" t="s">
        <v>18</v>
      </c>
      <c r="O15" s="80">
        <f t="shared" ref="O15:O72" si="5">F15</f>
        <v>451</v>
      </c>
      <c r="P15" s="81"/>
      <c r="Q15" s="82">
        <f t="shared" ref="Q15:Q72" si="6">G15</f>
        <v>18.100000000000001</v>
      </c>
      <c r="R15" s="83">
        <f t="shared" ref="R15:R72" si="7">P15*Q15</f>
        <v>0</v>
      </c>
      <c r="S15" s="36"/>
      <c r="T15" s="36"/>
      <c r="U15" s="36"/>
      <c r="V15" s="36"/>
      <c r="W15" s="36"/>
      <c r="X15" s="36"/>
      <c r="Y15" s="36"/>
      <c r="Z15" s="36"/>
      <c r="AA15" s="36"/>
      <c r="AB15" s="36"/>
    </row>
    <row r="16" spans="1:28" s="38" customFormat="1" ht="16.5" customHeight="1" x14ac:dyDescent="0.25">
      <c r="A16" s="34"/>
      <c r="B16" s="74">
        <v>7</v>
      </c>
      <c r="C16" s="72" t="s">
        <v>37</v>
      </c>
      <c r="D16" s="73" t="s">
        <v>38</v>
      </c>
      <c r="E16" s="73" t="s">
        <v>18</v>
      </c>
      <c r="F16" s="75">
        <v>623.23728813559319</v>
      </c>
      <c r="G16" s="153">
        <v>17</v>
      </c>
      <c r="H16" s="76">
        <f t="shared" si="2"/>
        <v>10595.033898305084</v>
      </c>
      <c r="I16" s="36"/>
      <c r="J16" s="77">
        <f t="shared" si="0"/>
        <v>7</v>
      </c>
      <c r="K16" s="78" t="str">
        <f t="shared" si="1"/>
        <v>Смазка электропроводящая</v>
      </c>
      <c r="L16" s="73" t="s">
        <v>38</v>
      </c>
      <c r="M16" s="79"/>
      <c r="N16" s="73" t="s">
        <v>18</v>
      </c>
      <c r="O16" s="80">
        <f t="shared" si="5"/>
        <v>623.23728813559319</v>
      </c>
      <c r="P16" s="81"/>
      <c r="Q16" s="82">
        <f t="shared" si="6"/>
        <v>17</v>
      </c>
      <c r="R16" s="83">
        <f t="shared" si="7"/>
        <v>0</v>
      </c>
      <c r="S16" s="36"/>
      <c r="T16" s="36"/>
      <c r="U16" s="36"/>
      <c r="V16" s="36"/>
      <c r="W16" s="36"/>
      <c r="X16" s="36"/>
      <c r="Y16" s="36"/>
      <c r="Z16" s="36"/>
      <c r="AA16" s="36"/>
      <c r="AB16" s="36"/>
    </row>
    <row r="17" spans="1:28" s="43" customFormat="1" ht="14.25" x14ac:dyDescent="0.25">
      <c r="A17" s="39"/>
      <c r="B17" s="84"/>
      <c r="C17" s="85" t="s">
        <v>20</v>
      </c>
      <c r="D17" s="86"/>
      <c r="E17" s="87"/>
      <c r="F17" s="88"/>
      <c r="G17" s="89"/>
      <c r="H17" s="90">
        <f>SUM(H10:H16)</f>
        <v>150579.52372881357</v>
      </c>
      <c r="I17" s="42"/>
      <c r="J17" s="91"/>
      <c r="K17" s="92" t="str">
        <f t="shared" ref="K17:K29" si="8">C17</f>
        <v>ИТОГО:</v>
      </c>
      <c r="L17" s="86"/>
      <c r="M17" s="93"/>
      <c r="N17" s="42"/>
      <c r="O17" s="94"/>
      <c r="P17" s="95"/>
      <c r="Q17" s="96"/>
      <c r="R17" s="97"/>
      <c r="S17" s="42"/>
      <c r="T17" s="42"/>
      <c r="U17" s="42"/>
      <c r="V17" s="42"/>
      <c r="W17" s="42"/>
      <c r="X17" s="42"/>
      <c r="Y17" s="42"/>
      <c r="Z17" s="42"/>
      <c r="AA17" s="42"/>
      <c r="AB17" s="42"/>
    </row>
    <row r="18" spans="1:28" s="43" customFormat="1" ht="41.25" customHeight="1" x14ac:dyDescent="0.25">
      <c r="A18" s="39"/>
      <c r="B18" s="98" t="s">
        <v>62</v>
      </c>
      <c r="C18" s="99"/>
      <c r="D18" s="99"/>
      <c r="E18" s="99"/>
      <c r="F18" s="99"/>
      <c r="G18" s="99"/>
      <c r="H18" s="100"/>
      <c r="I18" s="42"/>
      <c r="J18" s="101" t="s">
        <v>62</v>
      </c>
      <c r="K18" s="102"/>
      <c r="L18" s="102"/>
      <c r="M18" s="102"/>
      <c r="N18" s="102"/>
      <c r="O18" s="102"/>
      <c r="P18" s="102"/>
      <c r="Q18" s="102"/>
      <c r="R18" s="103"/>
      <c r="S18" s="42"/>
      <c r="T18" s="42"/>
      <c r="U18" s="42"/>
      <c r="V18" s="42"/>
      <c r="W18" s="42"/>
      <c r="X18" s="42"/>
      <c r="Y18" s="42"/>
      <c r="Z18" s="42"/>
      <c r="AA18" s="42"/>
      <c r="AB18" s="42"/>
    </row>
    <row r="19" spans="1:28" s="38" customFormat="1" x14ac:dyDescent="0.25">
      <c r="A19" s="34"/>
      <c r="B19" s="104">
        <v>1</v>
      </c>
      <c r="C19" s="105" t="s">
        <v>25</v>
      </c>
      <c r="D19" s="105" t="s">
        <v>26</v>
      </c>
      <c r="E19" s="106" t="s">
        <v>18</v>
      </c>
      <c r="F19" s="75">
        <v>185</v>
      </c>
      <c r="G19" s="154">
        <v>20</v>
      </c>
      <c r="H19" s="107">
        <f>F19*G19</f>
        <v>3700</v>
      </c>
      <c r="I19" s="36"/>
      <c r="J19" s="77">
        <f t="shared" ref="J19:J29" si="9">B19</f>
        <v>1</v>
      </c>
      <c r="K19" s="78" t="str">
        <f t="shared" si="8"/>
        <v>Смазка</v>
      </c>
      <c r="L19" s="105" t="s">
        <v>26</v>
      </c>
      <c r="M19" s="79"/>
      <c r="N19" s="108" t="str">
        <f t="shared" ref="N19:N26" si="10">E19</f>
        <v>кг</v>
      </c>
      <c r="O19" s="80">
        <f t="shared" ref="O19:O26" si="11">F19</f>
        <v>185</v>
      </c>
      <c r="P19" s="81"/>
      <c r="Q19" s="82">
        <f t="shared" ref="Q19:Q26" si="12">G19</f>
        <v>20</v>
      </c>
      <c r="R19" s="83">
        <f t="shared" ref="R19:R26" si="13">P19*Q19</f>
        <v>0</v>
      </c>
      <c r="S19" s="36"/>
      <c r="T19" s="36"/>
      <c r="U19" s="36"/>
      <c r="V19" s="36"/>
      <c r="W19" s="36"/>
      <c r="X19" s="36"/>
      <c r="Y19" s="36"/>
      <c r="Z19" s="36"/>
      <c r="AA19" s="36"/>
      <c r="AB19" s="36"/>
    </row>
    <row r="20" spans="1:28" s="38" customFormat="1" ht="30" x14ac:dyDescent="0.25">
      <c r="A20" s="34"/>
      <c r="B20" s="104">
        <v>2</v>
      </c>
      <c r="C20" s="105" t="s">
        <v>25</v>
      </c>
      <c r="D20" s="105" t="s">
        <v>39</v>
      </c>
      <c r="E20" s="106" t="s">
        <v>18</v>
      </c>
      <c r="F20" s="75">
        <v>144.72884042010261</v>
      </c>
      <c r="G20" s="154">
        <v>63.1</v>
      </c>
      <c r="H20" s="109">
        <f t="shared" ref="H20:H26" si="14">F20*G20</f>
        <v>9132.3898305084749</v>
      </c>
      <c r="I20" s="36"/>
      <c r="J20" s="77">
        <f t="shared" si="9"/>
        <v>2</v>
      </c>
      <c r="K20" s="78" t="str">
        <f t="shared" si="8"/>
        <v>Смазка</v>
      </c>
      <c r="L20" s="105" t="s">
        <v>39</v>
      </c>
      <c r="M20" s="79"/>
      <c r="N20" s="108" t="str">
        <f t="shared" si="10"/>
        <v>кг</v>
      </c>
      <c r="O20" s="80">
        <f t="shared" si="11"/>
        <v>144.72884042010261</v>
      </c>
      <c r="P20" s="81"/>
      <c r="Q20" s="82">
        <f t="shared" si="12"/>
        <v>63.1</v>
      </c>
      <c r="R20" s="83">
        <f t="shared" si="13"/>
        <v>0</v>
      </c>
      <c r="S20" s="36"/>
      <c r="T20" s="36"/>
      <c r="U20" s="36"/>
      <c r="V20" s="36"/>
      <c r="W20" s="36"/>
      <c r="X20" s="36"/>
      <c r="Y20" s="36"/>
      <c r="Z20" s="36"/>
      <c r="AA20" s="36"/>
      <c r="AB20" s="36"/>
    </row>
    <row r="21" spans="1:28" s="38" customFormat="1" x14ac:dyDescent="0.25">
      <c r="A21" s="34"/>
      <c r="B21" s="104">
        <v>3</v>
      </c>
      <c r="C21" s="105" t="s">
        <v>27</v>
      </c>
      <c r="D21" s="105" t="s">
        <v>28</v>
      </c>
      <c r="E21" s="106" t="s">
        <v>21</v>
      </c>
      <c r="F21" s="75">
        <v>355</v>
      </c>
      <c r="G21" s="154">
        <v>85</v>
      </c>
      <c r="H21" s="109">
        <f t="shared" si="14"/>
        <v>30175</v>
      </c>
      <c r="I21" s="36"/>
      <c r="J21" s="77">
        <f t="shared" si="9"/>
        <v>3</v>
      </c>
      <c r="K21" s="78" t="str">
        <f t="shared" si="8"/>
        <v>Смазка WD-40</v>
      </c>
      <c r="L21" s="105" t="s">
        <v>28</v>
      </c>
      <c r="M21" s="79"/>
      <c r="N21" s="108" t="str">
        <f t="shared" si="10"/>
        <v>л</v>
      </c>
      <c r="O21" s="80">
        <f t="shared" si="11"/>
        <v>355</v>
      </c>
      <c r="P21" s="81"/>
      <c r="Q21" s="82">
        <f t="shared" si="12"/>
        <v>85</v>
      </c>
      <c r="R21" s="83">
        <f t="shared" si="13"/>
        <v>0</v>
      </c>
      <c r="S21" s="36"/>
      <c r="T21" s="36"/>
      <c r="U21" s="36"/>
      <c r="V21" s="36"/>
      <c r="W21" s="36"/>
      <c r="X21" s="36"/>
      <c r="Y21" s="36"/>
      <c r="Z21" s="36"/>
      <c r="AA21" s="36"/>
      <c r="AB21" s="36"/>
    </row>
    <row r="22" spans="1:28" s="38" customFormat="1" ht="30" x14ac:dyDescent="0.25">
      <c r="A22" s="34"/>
      <c r="B22" s="104">
        <v>4</v>
      </c>
      <c r="C22" s="105" t="s">
        <v>40</v>
      </c>
      <c r="D22" s="105" t="s">
        <v>41</v>
      </c>
      <c r="E22" s="106" t="s">
        <v>19</v>
      </c>
      <c r="F22" s="75">
        <v>210.37288135593221</v>
      </c>
      <c r="G22" s="154">
        <v>21</v>
      </c>
      <c r="H22" s="109">
        <f t="shared" si="14"/>
        <v>4417.8305084745762</v>
      </c>
      <c r="I22" s="36"/>
      <c r="J22" s="77">
        <f t="shared" si="9"/>
        <v>4</v>
      </c>
      <c r="K22" s="78" t="str">
        <f t="shared" si="8"/>
        <v>Смазка ведомой звездочки Husqvarna</v>
      </c>
      <c r="L22" s="105" t="s">
        <v>41</v>
      </c>
      <c r="M22" s="79"/>
      <c r="N22" s="108" t="str">
        <f t="shared" si="10"/>
        <v>шт</v>
      </c>
      <c r="O22" s="80">
        <f t="shared" si="11"/>
        <v>210.37288135593221</v>
      </c>
      <c r="P22" s="81"/>
      <c r="Q22" s="82">
        <f t="shared" si="12"/>
        <v>21</v>
      </c>
      <c r="R22" s="83">
        <f t="shared" si="13"/>
        <v>0</v>
      </c>
      <c r="S22" s="36"/>
      <c r="T22" s="36"/>
      <c r="U22" s="36"/>
      <c r="V22" s="36"/>
      <c r="W22" s="36"/>
      <c r="X22" s="36"/>
      <c r="Y22" s="36"/>
      <c r="Z22" s="36"/>
      <c r="AA22" s="36"/>
      <c r="AB22" s="36"/>
    </row>
    <row r="23" spans="1:28" s="38" customFormat="1" ht="31.5" customHeight="1" x14ac:dyDescent="0.25">
      <c r="A23" s="34"/>
      <c r="B23" s="104">
        <v>5</v>
      </c>
      <c r="C23" s="105" t="s">
        <v>31</v>
      </c>
      <c r="D23" s="105" t="s">
        <v>32</v>
      </c>
      <c r="E23" s="106" t="s">
        <v>18</v>
      </c>
      <c r="F23" s="75">
        <v>98.847501423378446</v>
      </c>
      <c r="G23" s="154">
        <v>38.700000000000003</v>
      </c>
      <c r="H23" s="109">
        <f t="shared" si="14"/>
        <v>3825.398305084746</v>
      </c>
      <c r="I23" s="36"/>
      <c r="J23" s="77">
        <f t="shared" si="9"/>
        <v>5</v>
      </c>
      <c r="K23" s="78" t="str">
        <f t="shared" si="8"/>
        <v>Смазка графитная УСсА</v>
      </c>
      <c r="L23" s="105" t="s">
        <v>32</v>
      </c>
      <c r="M23" s="79"/>
      <c r="N23" s="108" t="str">
        <f t="shared" si="10"/>
        <v>кг</v>
      </c>
      <c r="O23" s="80">
        <f t="shared" si="11"/>
        <v>98.847501423378446</v>
      </c>
      <c r="P23" s="81"/>
      <c r="Q23" s="82">
        <f t="shared" si="12"/>
        <v>38.700000000000003</v>
      </c>
      <c r="R23" s="83">
        <f t="shared" si="13"/>
        <v>0</v>
      </c>
      <c r="S23" s="36"/>
      <c r="T23" s="36"/>
      <c r="U23" s="36"/>
      <c r="V23" s="36"/>
      <c r="W23" s="36"/>
      <c r="X23" s="36"/>
      <c r="Y23" s="36"/>
      <c r="Z23" s="36"/>
      <c r="AA23" s="36"/>
      <c r="AB23" s="36"/>
    </row>
    <row r="24" spans="1:28" s="38" customFormat="1" ht="31.5" customHeight="1" x14ac:dyDescent="0.25">
      <c r="A24" s="34"/>
      <c r="B24" s="104">
        <v>6</v>
      </c>
      <c r="C24" s="105" t="s">
        <v>42</v>
      </c>
      <c r="D24" s="105" t="s">
        <v>43</v>
      </c>
      <c r="E24" s="106" t="s">
        <v>19</v>
      </c>
      <c r="F24" s="75">
        <v>347.20338983050851</v>
      </c>
      <c r="G24" s="154">
        <v>10</v>
      </c>
      <c r="H24" s="109">
        <f t="shared" si="14"/>
        <v>3472.0338983050851</v>
      </c>
      <c r="I24" s="36"/>
      <c r="J24" s="77">
        <f t="shared" si="9"/>
        <v>6</v>
      </c>
      <c r="K24" s="78" t="str">
        <f t="shared" si="8"/>
        <v>Смазка лиетиевая синяя</v>
      </c>
      <c r="L24" s="105" t="s">
        <v>43</v>
      </c>
      <c r="M24" s="79"/>
      <c r="N24" s="108" t="str">
        <f t="shared" si="10"/>
        <v>шт</v>
      </c>
      <c r="O24" s="80">
        <f t="shared" si="11"/>
        <v>347.20338983050851</v>
      </c>
      <c r="P24" s="81"/>
      <c r="Q24" s="82">
        <f t="shared" si="12"/>
        <v>10</v>
      </c>
      <c r="R24" s="83">
        <f t="shared" si="13"/>
        <v>0</v>
      </c>
      <c r="S24" s="36"/>
      <c r="T24" s="36"/>
      <c r="U24" s="36"/>
      <c r="V24" s="36"/>
      <c r="W24" s="36"/>
      <c r="X24" s="36"/>
      <c r="Y24" s="36"/>
      <c r="Z24" s="36"/>
      <c r="AA24" s="36"/>
      <c r="AB24" s="36"/>
    </row>
    <row r="25" spans="1:28" s="38" customFormat="1" ht="15.75" customHeight="1" x14ac:dyDescent="0.25">
      <c r="A25" s="34"/>
      <c r="B25" s="104">
        <v>7</v>
      </c>
      <c r="C25" s="105" t="s">
        <v>33</v>
      </c>
      <c r="D25" s="105" t="s">
        <v>34</v>
      </c>
      <c r="E25" s="106" t="s">
        <v>18</v>
      </c>
      <c r="F25" s="75">
        <v>125</v>
      </c>
      <c r="G25" s="154">
        <v>858.1</v>
      </c>
      <c r="H25" s="109">
        <f t="shared" si="14"/>
        <v>107262.5</v>
      </c>
      <c r="I25" s="36"/>
      <c r="J25" s="77">
        <f t="shared" si="9"/>
        <v>7</v>
      </c>
      <c r="K25" s="78" t="str">
        <f t="shared" si="8"/>
        <v>Смазка Литол -24</v>
      </c>
      <c r="L25" s="105" t="s">
        <v>34</v>
      </c>
      <c r="M25" s="79"/>
      <c r="N25" s="108" t="str">
        <f t="shared" si="10"/>
        <v>кг</v>
      </c>
      <c r="O25" s="80">
        <f t="shared" si="11"/>
        <v>125</v>
      </c>
      <c r="P25" s="81"/>
      <c r="Q25" s="82">
        <f t="shared" si="12"/>
        <v>858.1</v>
      </c>
      <c r="R25" s="83">
        <f t="shared" si="13"/>
        <v>0</v>
      </c>
      <c r="S25" s="36"/>
      <c r="T25" s="36"/>
      <c r="U25" s="36"/>
      <c r="V25" s="36"/>
      <c r="W25" s="36"/>
      <c r="X25" s="36"/>
      <c r="Y25" s="36"/>
      <c r="Z25" s="36"/>
      <c r="AA25" s="36"/>
      <c r="AB25" s="36"/>
    </row>
    <row r="26" spans="1:28" s="38" customFormat="1" ht="13.5" customHeight="1" x14ac:dyDescent="0.25">
      <c r="A26" s="34"/>
      <c r="B26" s="104">
        <v>8</v>
      </c>
      <c r="C26" s="105" t="s">
        <v>44</v>
      </c>
      <c r="D26" s="105" t="s">
        <v>45</v>
      </c>
      <c r="E26" s="106" t="s">
        <v>18</v>
      </c>
      <c r="F26" s="75">
        <v>153</v>
      </c>
      <c r="G26" s="154">
        <v>112.2</v>
      </c>
      <c r="H26" s="109">
        <f t="shared" si="14"/>
        <v>17166.600000000002</v>
      </c>
      <c r="I26" s="36"/>
      <c r="J26" s="77">
        <f t="shared" si="9"/>
        <v>8</v>
      </c>
      <c r="K26" s="78" t="str">
        <f t="shared" si="8"/>
        <v>смазка ЦИАТИМ-201</v>
      </c>
      <c r="L26" s="105" t="s">
        <v>45</v>
      </c>
      <c r="M26" s="79"/>
      <c r="N26" s="108" t="str">
        <f t="shared" si="10"/>
        <v>кг</v>
      </c>
      <c r="O26" s="80">
        <f t="shared" si="11"/>
        <v>153</v>
      </c>
      <c r="P26" s="81"/>
      <c r="Q26" s="82">
        <f t="shared" si="12"/>
        <v>112.2</v>
      </c>
      <c r="R26" s="83">
        <f t="shared" si="13"/>
        <v>0</v>
      </c>
      <c r="S26" s="36"/>
      <c r="T26" s="36"/>
      <c r="U26" s="36"/>
      <c r="V26" s="36"/>
      <c r="W26" s="36"/>
      <c r="X26" s="36"/>
      <c r="Y26" s="36"/>
      <c r="Z26" s="36"/>
      <c r="AA26" s="36"/>
      <c r="AB26" s="36"/>
    </row>
    <row r="27" spans="1:28" s="38" customFormat="1" x14ac:dyDescent="0.25">
      <c r="A27" s="34"/>
      <c r="B27" s="104">
        <v>9</v>
      </c>
      <c r="C27" s="105" t="s">
        <v>35</v>
      </c>
      <c r="D27" s="105" t="s">
        <v>36</v>
      </c>
      <c r="E27" s="106" t="s">
        <v>18</v>
      </c>
      <c r="F27" s="75">
        <v>451</v>
      </c>
      <c r="G27" s="154">
        <v>155.19999999999999</v>
      </c>
      <c r="H27" s="109">
        <f>F27*G27</f>
        <v>69995.199999999997</v>
      </c>
      <c r="I27" s="36"/>
      <c r="J27" s="77">
        <f t="shared" si="9"/>
        <v>9</v>
      </c>
      <c r="K27" s="78" t="str">
        <f t="shared" si="8"/>
        <v>Смазка ЦИАТИМ-221</v>
      </c>
      <c r="L27" s="105" t="s">
        <v>36</v>
      </c>
      <c r="M27" s="79"/>
      <c r="N27" s="108" t="str">
        <f>E27</f>
        <v>кг</v>
      </c>
      <c r="O27" s="80">
        <f>F27</f>
        <v>451</v>
      </c>
      <c r="P27" s="81"/>
      <c r="Q27" s="82">
        <f>G27</f>
        <v>155.19999999999999</v>
      </c>
      <c r="R27" s="83">
        <f>P27*Q27</f>
        <v>0</v>
      </c>
      <c r="S27" s="36"/>
      <c r="T27" s="36"/>
      <c r="U27" s="36"/>
      <c r="V27" s="36"/>
      <c r="W27" s="36"/>
      <c r="X27" s="36"/>
      <c r="Y27" s="36"/>
      <c r="Z27" s="36"/>
      <c r="AA27" s="36"/>
      <c r="AB27" s="36"/>
    </row>
    <row r="28" spans="1:28" s="38" customFormat="1" ht="30" x14ac:dyDescent="0.25">
      <c r="A28" s="34"/>
      <c r="B28" s="104">
        <v>10</v>
      </c>
      <c r="C28" s="105" t="s">
        <v>37</v>
      </c>
      <c r="D28" s="105" t="s">
        <v>38</v>
      </c>
      <c r="E28" s="106" t="s">
        <v>18</v>
      </c>
      <c r="F28" s="75">
        <v>623.23677220874026</v>
      </c>
      <c r="G28" s="154">
        <v>106.44</v>
      </c>
      <c r="H28" s="109">
        <f t="shared" ref="H28:H29" si="15">F28*G28</f>
        <v>66337.322033898308</v>
      </c>
      <c r="I28" s="36"/>
      <c r="J28" s="77">
        <f t="shared" si="9"/>
        <v>10</v>
      </c>
      <c r="K28" s="78" t="str">
        <f t="shared" si="8"/>
        <v>Смазка электропроводящая</v>
      </c>
      <c r="L28" s="105" t="s">
        <v>38</v>
      </c>
      <c r="M28" s="79"/>
      <c r="N28" s="108" t="str">
        <f t="shared" ref="N28:N29" si="16">E28</f>
        <v>кг</v>
      </c>
      <c r="O28" s="80">
        <f t="shared" ref="O28:O29" si="17">F28</f>
        <v>623.23677220874026</v>
      </c>
      <c r="P28" s="81"/>
      <c r="Q28" s="82">
        <f t="shared" ref="Q28:Q29" si="18">G28</f>
        <v>106.44</v>
      </c>
      <c r="R28" s="83">
        <f t="shared" ref="R28:R29" si="19">P28*Q28</f>
        <v>0</v>
      </c>
      <c r="S28" s="36"/>
      <c r="T28" s="36"/>
      <c r="U28" s="36"/>
      <c r="V28" s="36"/>
      <c r="W28" s="36"/>
      <c r="X28" s="36"/>
      <c r="Y28" s="36"/>
      <c r="Z28" s="36"/>
      <c r="AA28" s="36"/>
      <c r="AB28" s="36"/>
    </row>
    <row r="29" spans="1:28" s="38" customFormat="1" ht="60" x14ac:dyDescent="0.25">
      <c r="A29" s="34"/>
      <c r="B29" s="104">
        <v>11</v>
      </c>
      <c r="C29" s="105" t="s">
        <v>46</v>
      </c>
      <c r="D29" s="105" t="s">
        <v>47</v>
      </c>
      <c r="E29" s="106" t="s">
        <v>19</v>
      </c>
      <c r="F29" s="75">
        <v>4655.6400000000003</v>
      </c>
      <c r="G29" s="154">
        <v>3</v>
      </c>
      <c r="H29" s="109">
        <f t="shared" si="15"/>
        <v>13966.920000000002</v>
      </c>
      <c r="I29" s="36"/>
      <c r="J29" s="77">
        <f t="shared" si="9"/>
        <v>11</v>
      </c>
      <c r="K29" s="78" t="str">
        <f t="shared" si="8"/>
        <v>УВС Экстраконт - Универсальная высоко-электропроводящая смазка</v>
      </c>
      <c r="L29" s="105" t="s">
        <v>47</v>
      </c>
      <c r="M29" s="79"/>
      <c r="N29" s="108" t="str">
        <f t="shared" si="16"/>
        <v>шт</v>
      </c>
      <c r="O29" s="80">
        <f t="shared" si="17"/>
        <v>4655.6400000000003</v>
      </c>
      <c r="P29" s="81"/>
      <c r="Q29" s="82">
        <f t="shared" si="18"/>
        <v>3</v>
      </c>
      <c r="R29" s="83">
        <f t="shared" si="19"/>
        <v>0</v>
      </c>
      <c r="S29" s="36"/>
      <c r="T29" s="36"/>
      <c r="U29" s="36"/>
      <c r="V29" s="36"/>
      <c r="W29" s="36"/>
      <c r="X29" s="36"/>
      <c r="Y29" s="36"/>
      <c r="Z29" s="36"/>
      <c r="AA29" s="36"/>
      <c r="AB29" s="36"/>
    </row>
    <row r="30" spans="1:28" s="43" customFormat="1" ht="14.25" x14ac:dyDescent="0.25">
      <c r="A30" s="39"/>
      <c r="B30" s="84"/>
      <c r="C30" s="110" t="s">
        <v>20</v>
      </c>
      <c r="D30" s="111"/>
      <c r="E30" s="112"/>
      <c r="F30" s="113"/>
      <c r="G30" s="114"/>
      <c r="H30" s="115">
        <f>SUM(H19:H29)</f>
        <v>329451.19457627117</v>
      </c>
      <c r="I30" s="42"/>
      <c r="J30" s="91"/>
      <c r="K30" s="92" t="str">
        <f t="shared" ref="K30:K39" si="20">C30</f>
        <v>ИТОГО:</v>
      </c>
      <c r="L30" s="86"/>
      <c r="M30" s="93"/>
      <c r="N30" s="116"/>
      <c r="O30" s="94"/>
      <c r="P30" s="95"/>
      <c r="Q30" s="96"/>
      <c r="R30" s="97"/>
      <c r="S30" s="42"/>
      <c r="T30" s="42"/>
      <c r="U30" s="42"/>
      <c r="V30" s="42"/>
      <c r="W30" s="42"/>
      <c r="X30" s="42"/>
      <c r="Y30" s="42"/>
      <c r="Z30" s="42"/>
      <c r="AA30" s="42"/>
      <c r="AB30" s="42"/>
    </row>
    <row r="31" spans="1:28" s="43" customFormat="1" ht="49.5" customHeight="1" x14ac:dyDescent="0.25">
      <c r="A31" s="39"/>
      <c r="B31" s="117" t="s">
        <v>63</v>
      </c>
      <c r="C31" s="118"/>
      <c r="D31" s="118"/>
      <c r="E31" s="118"/>
      <c r="F31" s="118"/>
      <c r="G31" s="118"/>
      <c r="H31" s="119"/>
      <c r="I31" s="42"/>
      <c r="J31" s="101" t="s">
        <v>64</v>
      </c>
      <c r="K31" s="120"/>
      <c r="L31" s="120"/>
      <c r="M31" s="120"/>
      <c r="N31" s="120"/>
      <c r="O31" s="120"/>
      <c r="P31" s="120"/>
      <c r="Q31" s="120"/>
      <c r="R31" s="121"/>
      <c r="S31" s="42"/>
      <c r="T31" s="42"/>
      <c r="U31" s="42"/>
      <c r="V31" s="42"/>
      <c r="W31" s="42"/>
      <c r="X31" s="42"/>
      <c r="Y31" s="42"/>
      <c r="Z31" s="42"/>
      <c r="AA31" s="42"/>
      <c r="AB31" s="42"/>
    </row>
    <row r="32" spans="1:28" s="38" customFormat="1" x14ac:dyDescent="0.25">
      <c r="A32" s="34"/>
      <c r="B32" s="104">
        <v>1</v>
      </c>
      <c r="C32" s="122" t="s">
        <v>27</v>
      </c>
      <c r="D32" s="105" t="s">
        <v>28</v>
      </c>
      <c r="E32" s="106" t="s">
        <v>21</v>
      </c>
      <c r="F32" s="123">
        <v>355</v>
      </c>
      <c r="G32" s="124">
        <v>27.53</v>
      </c>
      <c r="H32" s="107">
        <f>F32*G32</f>
        <v>9773.15</v>
      </c>
      <c r="I32" s="36"/>
      <c r="J32" s="77">
        <f t="shared" ref="J32:J39" si="21">B32</f>
        <v>1</v>
      </c>
      <c r="K32" s="78" t="str">
        <f t="shared" si="20"/>
        <v>Смазка WD-40</v>
      </c>
      <c r="L32" s="105" t="s">
        <v>28</v>
      </c>
      <c r="M32" s="79"/>
      <c r="N32" s="108" t="str">
        <f>E32</f>
        <v>л</v>
      </c>
      <c r="O32" s="80">
        <f>F32</f>
        <v>355</v>
      </c>
      <c r="P32" s="81"/>
      <c r="Q32" s="82">
        <f>G32</f>
        <v>27.53</v>
      </c>
      <c r="R32" s="83">
        <f>P32*Q32</f>
        <v>0</v>
      </c>
      <c r="S32" s="36"/>
      <c r="T32" s="36"/>
      <c r="U32" s="36"/>
      <c r="V32" s="36"/>
      <c r="W32" s="36"/>
      <c r="X32" s="36"/>
      <c r="Y32" s="36"/>
      <c r="Z32" s="36"/>
      <c r="AA32" s="36"/>
      <c r="AB32" s="36"/>
    </row>
    <row r="33" spans="1:28" s="38" customFormat="1" ht="30.75" customHeight="1" x14ac:dyDescent="0.25">
      <c r="A33" s="34"/>
      <c r="B33" s="104">
        <v>2</v>
      </c>
      <c r="C33" s="122" t="s">
        <v>40</v>
      </c>
      <c r="D33" s="105" t="s">
        <v>41</v>
      </c>
      <c r="E33" s="106" t="s">
        <v>19</v>
      </c>
      <c r="F33" s="81">
        <v>210.37288135593218</v>
      </c>
      <c r="G33" s="125">
        <v>11</v>
      </c>
      <c r="H33" s="109">
        <f t="shared" ref="H33:H39" si="22">F33*G33</f>
        <v>2314.101694915254</v>
      </c>
      <c r="I33" s="36"/>
      <c r="J33" s="77">
        <f t="shared" si="21"/>
        <v>2</v>
      </c>
      <c r="K33" s="78" t="str">
        <f t="shared" si="20"/>
        <v>Смазка ведомой звездочки Husqvarna</v>
      </c>
      <c r="L33" s="105" t="s">
        <v>41</v>
      </c>
      <c r="M33" s="79"/>
      <c r="N33" s="108" t="str">
        <f t="shared" ref="N33:N39" si="23">E33</f>
        <v>шт</v>
      </c>
      <c r="O33" s="80">
        <f t="shared" ref="O33:O39" si="24">F33</f>
        <v>210.37288135593218</v>
      </c>
      <c r="P33" s="81"/>
      <c r="Q33" s="82">
        <f t="shared" ref="Q33:Q39" si="25">G33</f>
        <v>11</v>
      </c>
      <c r="R33" s="83">
        <f t="shared" ref="R33:R39" si="26">P33*Q33</f>
        <v>0</v>
      </c>
      <c r="S33" s="36"/>
      <c r="T33" s="36"/>
      <c r="U33" s="36"/>
      <c r="V33" s="36"/>
      <c r="W33" s="36"/>
      <c r="X33" s="36"/>
      <c r="Y33" s="36"/>
      <c r="Z33" s="36"/>
      <c r="AA33" s="36"/>
      <c r="AB33" s="36"/>
    </row>
    <row r="34" spans="1:28" s="38" customFormat="1" x14ac:dyDescent="0.25">
      <c r="A34" s="34"/>
      <c r="B34" s="104">
        <v>3</v>
      </c>
      <c r="C34" s="122" t="s">
        <v>44</v>
      </c>
      <c r="D34" s="105" t="s">
        <v>45</v>
      </c>
      <c r="E34" s="106" t="s">
        <v>18</v>
      </c>
      <c r="F34" s="81">
        <v>153</v>
      </c>
      <c r="G34" s="125">
        <v>14.57</v>
      </c>
      <c r="H34" s="109">
        <f t="shared" si="22"/>
        <v>2229.21</v>
      </c>
      <c r="I34" s="36"/>
      <c r="J34" s="77">
        <f t="shared" si="21"/>
        <v>3</v>
      </c>
      <c r="K34" s="78" t="str">
        <f t="shared" si="20"/>
        <v>смазка ЦИАТИМ-201</v>
      </c>
      <c r="L34" s="105" t="s">
        <v>45</v>
      </c>
      <c r="M34" s="79"/>
      <c r="N34" s="108" t="str">
        <f t="shared" si="23"/>
        <v>кг</v>
      </c>
      <c r="O34" s="80">
        <f t="shared" si="24"/>
        <v>153</v>
      </c>
      <c r="P34" s="81"/>
      <c r="Q34" s="82">
        <f t="shared" si="25"/>
        <v>14.57</v>
      </c>
      <c r="R34" s="83">
        <f t="shared" si="26"/>
        <v>0</v>
      </c>
      <c r="S34" s="36"/>
      <c r="T34" s="36"/>
      <c r="U34" s="36"/>
      <c r="V34" s="36"/>
      <c r="W34" s="36"/>
      <c r="X34" s="36"/>
      <c r="Y34" s="36"/>
      <c r="Z34" s="36"/>
      <c r="AA34" s="36"/>
      <c r="AB34" s="36"/>
    </row>
    <row r="35" spans="1:28" s="38" customFormat="1" ht="31.5" customHeight="1" x14ac:dyDescent="0.25">
      <c r="A35" s="34"/>
      <c r="B35" s="104">
        <v>4</v>
      </c>
      <c r="C35" s="122" t="s">
        <v>35</v>
      </c>
      <c r="D35" s="105" t="s">
        <v>36</v>
      </c>
      <c r="E35" s="106" t="s">
        <v>18</v>
      </c>
      <c r="F35" s="81">
        <v>451</v>
      </c>
      <c r="G35" s="125">
        <v>45.06</v>
      </c>
      <c r="H35" s="109">
        <f t="shared" si="22"/>
        <v>20322.060000000001</v>
      </c>
      <c r="I35" s="36"/>
      <c r="J35" s="77">
        <f t="shared" si="21"/>
        <v>4</v>
      </c>
      <c r="K35" s="78" t="str">
        <f t="shared" si="20"/>
        <v>Смазка ЦИАТИМ-221</v>
      </c>
      <c r="L35" s="105" t="s">
        <v>36</v>
      </c>
      <c r="M35" s="79"/>
      <c r="N35" s="108" t="str">
        <f t="shared" si="23"/>
        <v>кг</v>
      </c>
      <c r="O35" s="80">
        <f t="shared" si="24"/>
        <v>451</v>
      </c>
      <c r="P35" s="81"/>
      <c r="Q35" s="82">
        <f t="shared" si="25"/>
        <v>45.06</v>
      </c>
      <c r="R35" s="83">
        <f t="shared" si="26"/>
        <v>0</v>
      </c>
      <c r="S35" s="36"/>
      <c r="T35" s="36"/>
      <c r="U35" s="36"/>
      <c r="V35" s="36"/>
      <c r="W35" s="36"/>
      <c r="X35" s="36"/>
      <c r="Y35" s="36"/>
      <c r="Z35" s="36"/>
      <c r="AA35" s="36"/>
      <c r="AB35" s="36"/>
    </row>
    <row r="36" spans="1:28" s="38" customFormat="1" ht="30" x14ac:dyDescent="0.25">
      <c r="A36" s="34"/>
      <c r="B36" s="104">
        <v>5</v>
      </c>
      <c r="C36" s="122" t="s">
        <v>37</v>
      </c>
      <c r="D36" s="105" t="s">
        <v>38</v>
      </c>
      <c r="E36" s="106" t="s">
        <v>18</v>
      </c>
      <c r="F36" s="81">
        <v>623.23335217757676</v>
      </c>
      <c r="G36" s="125">
        <v>15.89</v>
      </c>
      <c r="H36" s="109">
        <f t="shared" si="22"/>
        <v>9903.1779661016953</v>
      </c>
      <c r="I36" s="36"/>
      <c r="J36" s="77">
        <f t="shared" si="21"/>
        <v>5</v>
      </c>
      <c r="K36" s="78" t="str">
        <f t="shared" si="20"/>
        <v>Смазка электропроводящая</v>
      </c>
      <c r="L36" s="105" t="s">
        <v>38</v>
      </c>
      <c r="M36" s="79"/>
      <c r="N36" s="108" t="str">
        <f t="shared" si="23"/>
        <v>кг</v>
      </c>
      <c r="O36" s="80">
        <f t="shared" si="24"/>
        <v>623.23335217757676</v>
      </c>
      <c r="P36" s="81"/>
      <c r="Q36" s="82">
        <f t="shared" si="25"/>
        <v>15.89</v>
      </c>
      <c r="R36" s="83">
        <f t="shared" si="26"/>
        <v>0</v>
      </c>
      <c r="S36" s="36"/>
      <c r="T36" s="36"/>
      <c r="U36" s="36"/>
      <c r="V36" s="36"/>
      <c r="W36" s="36"/>
      <c r="X36" s="36"/>
      <c r="Y36" s="36"/>
      <c r="Z36" s="36"/>
      <c r="AA36" s="36"/>
      <c r="AB36" s="36"/>
    </row>
    <row r="37" spans="1:28" s="38" customFormat="1" x14ac:dyDescent="0.25">
      <c r="A37" s="34"/>
      <c r="B37" s="104">
        <v>6</v>
      </c>
      <c r="C37" s="122" t="s">
        <v>25</v>
      </c>
      <c r="D37" s="105" t="s">
        <v>26</v>
      </c>
      <c r="E37" s="106" t="s">
        <v>18</v>
      </c>
      <c r="F37" s="81">
        <v>185</v>
      </c>
      <c r="G37" s="125">
        <v>45</v>
      </c>
      <c r="H37" s="109">
        <f t="shared" si="22"/>
        <v>8325</v>
      </c>
      <c r="I37" s="36"/>
      <c r="J37" s="77">
        <f t="shared" si="21"/>
        <v>6</v>
      </c>
      <c r="K37" s="78" t="str">
        <f t="shared" si="20"/>
        <v>Смазка</v>
      </c>
      <c r="L37" s="105" t="s">
        <v>26</v>
      </c>
      <c r="M37" s="79"/>
      <c r="N37" s="108" t="str">
        <f t="shared" si="23"/>
        <v>кг</v>
      </c>
      <c r="O37" s="80">
        <f t="shared" si="24"/>
        <v>185</v>
      </c>
      <c r="P37" s="81"/>
      <c r="Q37" s="82">
        <f t="shared" si="25"/>
        <v>45</v>
      </c>
      <c r="R37" s="83">
        <f t="shared" si="26"/>
        <v>0</v>
      </c>
      <c r="S37" s="36"/>
      <c r="T37" s="36"/>
      <c r="U37" s="36"/>
      <c r="V37" s="36"/>
      <c r="W37" s="36"/>
      <c r="X37" s="36"/>
      <c r="Y37" s="36"/>
      <c r="Z37" s="36"/>
      <c r="AA37" s="36"/>
      <c r="AB37" s="36"/>
    </row>
    <row r="38" spans="1:28" s="38" customFormat="1" x14ac:dyDescent="0.25">
      <c r="A38" s="34"/>
      <c r="B38" s="104">
        <v>7</v>
      </c>
      <c r="C38" s="122" t="s">
        <v>33</v>
      </c>
      <c r="D38" s="105" t="s">
        <v>34</v>
      </c>
      <c r="E38" s="106" t="s">
        <v>18</v>
      </c>
      <c r="F38" s="81">
        <v>125</v>
      </c>
      <c r="G38" s="125">
        <v>280</v>
      </c>
      <c r="H38" s="109">
        <f t="shared" si="22"/>
        <v>35000</v>
      </c>
      <c r="I38" s="36"/>
      <c r="J38" s="77">
        <f t="shared" si="21"/>
        <v>7</v>
      </c>
      <c r="K38" s="78" t="str">
        <f t="shared" si="20"/>
        <v>Смазка Литол -24</v>
      </c>
      <c r="L38" s="105" t="s">
        <v>34</v>
      </c>
      <c r="M38" s="79"/>
      <c r="N38" s="108" t="str">
        <f t="shared" si="23"/>
        <v>кг</v>
      </c>
      <c r="O38" s="80">
        <f t="shared" si="24"/>
        <v>125</v>
      </c>
      <c r="P38" s="81"/>
      <c r="Q38" s="82">
        <f t="shared" si="25"/>
        <v>280</v>
      </c>
      <c r="R38" s="83">
        <f t="shared" si="26"/>
        <v>0</v>
      </c>
      <c r="S38" s="36"/>
      <c r="T38" s="36"/>
      <c r="U38" s="36"/>
      <c r="V38" s="36"/>
      <c r="W38" s="36"/>
      <c r="X38" s="36"/>
      <c r="Y38" s="36"/>
      <c r="Z38" s="36"/>
      <c r="AA38" s="36"/>
      <c r="AB38" s="36"/>
    </row>
    <row r="39" spans="1:28" s="38" customFormat="1" x14ac:dyDescent="0.25">
      <c r="A39" s="34"/>
      <c r="B39" s="104">
        <v>8</v>
      </c>
      <c r="C39" s="122" t="s">
        <v>48</v>
      </c>
      <c r="D39" s="105" t="s">
        <v>49</v>
      </c>
      <c r="E39" s="106" t="s">
        <v>18</v>
      </c>
      <c r="F39" s="81">
        <v>330.50847457627123</v>
      </c>
      <c r="G39" s="125">
        <v>2</v>
      </c>
      <c r="H39" s="109">
        <f t="shared" si="22"/>
        <v>661.01694915254245</v>
      </c>
      <c r="I39" s="36"/>
      <c r="J39" s="77">
        <f t="shared" si="21"/>
        <v>8</v>
      </c>
      <c r="K39" s="78" t="str">
        <f t="shared" si="20"/>
        <v>Смазка Унисма</v>
      </c>
      <c r="L39" s="105" t="s">
        <v>49</v>
      </c>
      <c r="M39" s="79"/>
      <c r="N39" s="108" t="str">
        <f t="shared" si="23"/>
        <v>кг</v>
      </c>
      <c r="O39" s="80">
        <f t="shared" si="24"/>
        <v>330.50847457627123</v>
      </c>
      <c r="P39" s="81"/>
      <c r="Q39" s="82">
        <f t="shared" si="25"/>
        <v>2</v>
      </c>
      <c r="R39" s="83">
        <f t="shared" si="26"/>
        <v>0</v>
      </c>
      <c r="S39" s="36"/>
      <c r="T39" s="36"/>
      <c r="U39" s="36"/>
      <c r="V39" s="36"/>
      <c r="W39" s="36"/>
      <c r="X39" s="36"/>
      <c r="Y39" s="36"/>
      <c r="Z39" s="36"/>
      <c r="AA39" s="36"/>
      <c r="AB39" s="36"/>
    </row>
    <row r="40" spans="1:28" s="43" customFormat="1" ht="14.25" x14ac:dyDescent="0.25">
      <c r="A40" s="39"/>
      <c r="B40" s="126"/>
      <c r="C40" s="127" t="s">
        <v>20</v>
      </c>
      <c r="D40" s="128"/>
      <c r="E40" s="42"/>
      <c r="F40" s="129"/>
      <c r="G40" s="130"/>
      <c r="H40" s="131">
        <f>SUM(H32:H39)</f>
        <v>88527.716610169489</v>
      </c>
      <c r="I40" s="42"/>
      <c r="J40" s="91"/>
      <c r="K40" s="92" t="str">
        <f t="shared" ref="K40:K44" si="27">C40</f>
        <v>ИТОГО:</v>
      </c>
      <c r="L40" s="86"/>
      <c r="M40" s="93"/>
      <c r="N40" s="116"/>
      <c r="O40" s="94"/>
      <c r="P40" s="95"/>
      <c r="Q40" s="96"/>
      <c r="R40" s="97"/>
      <c r="S40" s="42"/>
      <c r="T40" s="42"/>
      <c r="U40" s="42"/>
      <c r="V40" s="42"/>
      <c r="W40" s="42"/>
      <c r="X40" s="42"/>
      <c r="Y40" s="42"/>
      <c r="Z40" s="42"/>
      <c r="AA40" s="42"/>
      <c r="AB40" s="42"/>
    </row>
    <row r="41" spans="1:28" s="43" customFormat="1" ht="46.5" customHeight="1" x14ac:dyDescent="0.25">
      <c r="A41" s="39"/>
      <c r="B41" s="117" t="s">
        <v>65</v>
      </c>
      <c r="C41" s="118"/>
      <c r="D41" s="118"/>
      <c r="E41" s="118"/>
      <c r="F41" s="118"/>
      <c r="G41" s="118"/>
      <c r="H41" s="119"/>
      <c r="I41" s="42"/>
      <c r="J41" s="101" t="s">
        <v>65</v>
      </c>
      <c r="K41" s="120"/>
      <c r="L41" s="120"/>
      <c r="M41" s="120"/>
      <c r="N41" s="120"/>
      <c r="O41" s="120"/>
      <c r="P41" s="120"/>
      <c r="Q41" s="120"/>
      <c r="R41" s="121"/>
      <c r="S41" s="42"/>
      <c r="T41" s="42"/>
      <c r="U41" s="42"/>
      <c r="V41" s="42"/>
      <c r="W41" s="42"/>
      <c r="X41" s="42"/>
      <c r="Y41" s="42"/>
      <c r="Z41" s="42"/>
      <c r="AA41" s="42"/>
      <c r="AB41" s="42"/>
    </row>
    <row r="42" spans="1:28" s="38" customFormat="1" x14ac:dyDescent="0.25">
      <c r="A42" s="34"/>
      <c r="B42" s="104">
        <v>1</v>
      </c>
      <c r="C42" s="122" t="s">
        <v>25</v>
      </c>
      <c r="D42" s="122" t="s">
        <v>26</v>
      </c>
      <c r="E42" s="106" t="s">
        <v>18</v>
      </c>
      <c r="F42" s="123">
        <v>185</v>
      </c>
      <c r="G42" s="154">
        <v>24</v>
      </c>
      <c r="H42" s="107">
        <f>F42*G42</f>
        <v>4440</v>
      </c>
      <c r="I42" s="36"/>
      <c r="J42" s="77">
        <f t="shared" ref="J42:J44" si="28">B42</f>
        <v>1</v>
      </c>
      <c r="K42" s="78" t="str">
        <f t="shared" si="27"/>
        <v>Смазка</v>
      </c>
      <c r="L42" s="122" t="s">
        <v>26</v>
      </c>
      <c r="M42" s="79"/>
      <c r="N42" s="108" t="str">
        <f>E42</f>
        <v>кг</v>
      </c>
      <c r="O42" s="80">
        <f>F42</f>
        <v>185</v>
      </c>
      <c r="P42" s="81"/>
      <c r="Q42" s="82">
        <f>G42</f>
        <v>24</v>
      </c>
      <c r="R42" s="83">
        <f>P42*Q42</f>
        <v>0</v>
      </c>
      <c r="S42" s="36"/>
      <c r="T42" s="36"/>
      <c r="U42" s="36"/>
      <c r="V42" s="36"/>
      <c r="W42" s="36"/>
      <c r="X42" s="36"/>
      <c r="Y42" s="36"/>
      <c r="Z42" s="36"/>
      <c r="AA42" s="36"/>
      <c r="AB42" s="36"/>
    </row>
    <row r="43" spans="1:28" s="38" customFormat="1" x14ac:dyDescent="0.25">
      <c r="A43" s="34"/>
      <c r="B43" s="104">
        <v>2</v>
      </c>
      <c r="C43" s="122" t="s">
        <v>27</v>
      </c>
      <c r="D43" s="122" t="s">
        <v>28</v>
      </c>
      <c r="E43" s="106" t="s">
        <v>21</v>
      </c>
      <c r="F43" s="81">
        <v>355</v>
      </c>
      <c r="G43" s="154">
        <v>88</v>
      </c>
      <c r="H43" s="109">
        <f t="shared" ref="H43:H50" si="29">F43*G43</f>
        <v>31240</v>
      </c>
      <c r="I43" s="36"/>
      <c r="J43" s="77">
        <f t="shared" si="28"/>
        <v>2</v>
      </c>
      <c r="K43" s="78" t="str">
        <f t="shared" si="27"/>
        <v>Смазка WD-40</v>
      </c>
      <c r="L43" s="122" t="s">
        <v>28</v>
      </c>
      <c r="M43" s="79"/>
      <c r="N43" s="108" t="str">
        <f t="shared" ref="N43:N50" si="30">E43</f>
        <v>л</v>
      </c>
      <c r="O43" s="80">
        <f t="shared" ref="O43:O50" si="31">F43</f>
        <v>355</v>
      </c>
      <c r="P43" s="81"/>
      <c r="Q43" s="82">
        <f t="shared" ref="Q43:Q50" si="32">G43</f>
        <v>88</v>
      </c>
      <c r="R43" s="83">
        <f t="shared" ref="R43:R50" si="33">P43*Q43</f>
        <v>0</v>
      </c>
      <c r="S43" s="36"/>
      <c r="T43" s="36"/>
      <c r="U43" s="36"/>
      <c r="V43" s="36"/>
      <c r="W43" s="36"/>
      <c r="X43" s="36"/>
      <c r="Y43" s="36"/>
      <c r="Z43" s="36"/>
      <c r="AA43" s="36"/>
      <c r="AB43" s="36"/>
    </row>
    <row r="44" spans="1:28" s="38" customFormat="1" ht="29.25" customHeight="1" x14ac:dyDescent="0.25">
      <c r="A44" s="34"/>
      <c r="B44" s="104">
        <v>3</v>
      </c>
      <c r="C44" s="122" t="s">
        <v>33</v>
      </c>
      <c r="D44" s="122" t="s">
        <v>34</v>
      </c>
      <c r="E44" s="106" t="s">
        <v>18</v>
      </c>
      <c r="F44" s="81">
        <v>125</v>
      </c>
      <c r="G44" s="154">
        <v>305</v>
      </c>
      <c r="H44" s="109">
        <f t="shared" si="29"/>
        <v>38125</v>
      </c>
      <c r="I44" s="36"/>
      <c r="J44" s="77">
        <f t="shared" si="28"/>
        <v>3</v>
      </c>
      <c r="K44" s="78" t="str">
        <f t="shared" si="27"/>
        <v>Смазка Литол -24</v>
      </c>
      <c r="L44" s="122" t="s">
        <v>34</v>
      </c>
      <c r="M44" s="79"/>
      <c r="N44" s="108" t="str">
        <f t="shared" si="30"/>
        <v>кг</v>
      </c>
      <c r="O44" s="80">
        <f t="shared" si="31"/>
        <v>125</v>
      </c>
      <c r="P44" s="81"/>
      <c r="Q44" s="82">
        <f t="shared" si="32"/>
        <v>305</v>
      </c>
      <c r="R44" s="83">
        <f t="shared" si="33"/>
        <v>0</v>
      </c>
      <c r="S44" s="36"/>
      <c r="T44" s="36"/>
      <c r="U44" s="36"/>
      <c r="V44" s="36"/>
      <c r="W44" s="36"/>
      <c r="X44" s="36"/>
      <c r="Y44" s="36"/>
      <c r="Z44" s="36"/>
      <c r="AA44" s="36"/>
      <c r="AB44" s="36"/>
    </row>
    <row r="45" spans="1:28" s="38" customFormat="1" ht="30" x14ac:dyDescent="0.25">
      <c r="A45" s="34"/>
      <c r="B45" s="104">
        <v>4</v>
      </c>
      <c r="C45" s="122" t="s">
        <v>50</v>
      </c>
      <c r="D45" s="122" t="s">
        <v>51</v>
      </c>
      <c r="E45" s="106" t="s">
        <v>18</v>
      </c>
      <c r="F45" s="81">
        <v>531.48305084745766</v>
      </c>
      <c r="G45" s="154">
        <v>52</v>
      </c>
      <c r="H45" s="109">
        <f t="shared" si="29"/>
        <v>27637.118644067799</v>
      </c>
      <c r="I45" s="36"/>
      <c r="J45" s="77">
        <f t="shared" ref="J45:J51" si="34">B45</f>
        <v>4</v>
      </c>
      <c r="K45" s="78" t="str">
        <f t="shared" ref="K45:K51" si="35">C45</f>
        <v>Смазка многоцелевая пластичная</v>
      </c>
      <c r="L45" s="122" t="s">
        <v>51</v>
      </c>
      <c r="M45" s="79"/>
      <c r="N45" s="108" t="str">
        <f t="shared" si="30"/>
        <v>кг</v>
      </c>
      <c r="O45" s="80">
        <f t="shared" si="31"/>
        <v>531.48305084745766</v>
      </c>
      <c r="P45" s="81"/>
      <c r="Q45" s="82">
        <f t="shared" si="32"/>
        <v>52</v>
      </c>
      <c r="R45" s="83">
        <f t="shared" si="33"/>
        <v>0</v>
      </c>
      <c r="S45" s="36"/>
      <c r="T45" s="36"/>
      <c r="U45" s="36"/>
      <c r="V45" s="36"/>
      <c r="W45" s="36"/>
      <c r="X45" s="36"/>
      <c r="Y45" s="36"/>
      <c r="Z45" s="36"/>
      <c r="AA45" s="36"/>
      <c r="AB45" s="36"/>
    </row>
    <row r="46" spans="1:28" s="38" customFormat="1" x14ac:dyDescent="0.25">
      <c r="A46" s="34"/>
      <c r="B46" s="104">
        <v>5</v>
      </c>
      <c r="C46" s="122" t="s">
        <v>52</v>
      </c>
      <c r="D46" s="122" t="s">
        <v>53</v>
      </c>
      <c r="E46" s="106" t="s">
        <v>21</v>
      </c>
      <c r="F46" s="81">
        <v>898.30508474576277</v>
      </c>
      <c r="G46" s="154">
        <v>2</v>
      </c>
      <c r="H46" s="109">
        <f t="shared" si="29"/>
        <v>1796.6101694915255</v>
      </c>
      <c r="I46" s="36"/>
      <c r="J46" s="77">
        <f t="shared" si="34"/>
        <v>5</v>
      </c>
      <c r="K46" s="78" t="str">
        <f t="shared" si="35"/>
        <v>Смазка универсальная</v>
      </c>
      <c r="L46" s="122" t="s">
        <v>53</v>
      </c>
      <c r="M46" s="79"/>
      <c r="N46" s="108" t="str">
        <f t="shared" si="30"/>
        <v>л</v>
      </c>
      <c r="O46" s="80">
        <f t="shared" si="31"/>
        <v>898.30508474576277</v>
      </c>
      <c r="P46" s="81"/>
      <c r="Q46" s="82">
        <f t="shared" si="32"/>
        <v>2</v>
      </c>
      <c r="R46" s="83">
        <f t="shared" si="33"/>
        <v>0</v>
      </c>
      <c r="S46" s="36"/>
      <c r="T46" s="36"/>
      <c r="U46" s="36"/>
      <c r="V46" s="36"/>
      <c r="W46" s="36"/>
      <c r="X46" s="36"/>
      <c r="Y46" s="36"/>
      <c r="Z46" s="36"/>
      <c r="AA46" s="36"/>
      <c r="AB46" s="36"/>
    </row>
    <row r="47" spans="1:28" s="38" customFormat="1" x14ac:dyDescent="0.25">
      <c r="A47" s="34"/>
      <c r="B47" s="104">
        <v>6</v>
      </c>
      <c r="C47" s="122" t="s">
        <v>48</v>
      </c>
      <c r="D47" s="122" t="s">
        <v>49</v>
      </c>
      <c r="E47" s="106" t="s">
        <v>18</v>
      </c>
      <c r="F47" s="81">
        <v>330.50847457627117</v>
      </c>
      <c r="G47" s="154">
        <v>7</v>
      </c>
      <c r="H47" s="109">
        <f t="shared" si="29"/>
        <v>2313.5593220338983</v>
      </c>
      <c r="I47" s="36"/>
      <c r="J47" s="77">
        <f t="shared" si="34"/>
        <v>6</v>
      </c>
      <c r="K47" s="78" t="str">
        <f t="shared" si="35"/>
        <v>Смазка Унисма</v>
      </c>
      <c r="L47" s="122" t="s">
        <v>49</v>
      </c>
      <c r="M47" s="79"/>
      <c r="N47" s="108" t="str">
        <f t="shared" si="30"/>
        <v>кг</v>
      </c>
      <c r="O47" s="80">
        <f t="shared" si="31"/>
        <v>330.50847457627117</v>
      </c>
      <c r="P47" s="81"/>
      <c r="Q47" s="82">
        <f t="shared" si="32"/>
        <v>7</v>
      </c>
      <c r="R47" s="83">
        <f t="shared" si="33"/>
        <v>0</v>
      </c>
      <c r="S47" s="36"/>
      <c r="T47" s="36"/>
      <c r="U47" s="36"/>
      <c r="V47" s="36"/>
      <c r="W47" s="36"/>
      <c r="X47" s="36"/>
      <c r="Y47" s="36"/>
      <c r="Z47" s="36"/>
      <c r="AA47" s="36"/>
      <c r="AB47" s="36"/>
    </row>
    <row r="48" spans="1:28" s="38" customFormat="1" x14ac:dyDescent="0.25">
      <c r="A48" s="34"/>
      <c r="B48" s="104">
        <v>7</v>
      </c>
      <c r="C48" s="122" t="s">
        <v>54</v>
      </c>
      <c r="D48" s="122" t="s">
        <v>55</v>
      </c>
      <c r="E48" s="106" t="s">
        <v>18</v>
      </c>
      <c r="F48" s="81">
        <v>128.9491525423729</v>
      </c>
      <c r="G48" s="154">
        <v>3</v>
      </c>
      <c r="H48" s="109">
        <f t="shared" si="29"/>
        <v>386.84745762711873</v>
      </c>
      <c r="I48" s="36"/>
      <c r="J48" s="77">
        <f t="shared" si="34"/>
        <v>7</v>
      </c>
      <c r="K48" s="78" t="str">
        <f t="shared" si="35"/>
        <v>Смазка ЦИАТИМ</v>
      </c>
      <c r="L48" s="122" t="s">
        <v>55</v>
      </c>
      <c r="M48" s="79"/>
      <c r="N48" s="108" t="str">
        <f t="shared" si="30"/>
        <v>кг</v>
      </c>
      <c r="O48" s="80">
        <f t="shared" si="31"/>
        <v>128.9491525423729</v>
      </c>
      <c r="P48" s="81"/>
      <c r="Q48" s="82">
        <f t="shared" si="32"/>
        <v>3</v>
      </c>
      <c r="R48" s="83">
        <f t="shared" si="33"/>
        <v>0</v>
      </c>
      <c r="S48" s="36"/>
      <c r="T48" s="36"/>
      <c r="U48" s="36"/>
      <c r="V48" s="36"/>
      <c r="W48" s="36"/>
      <c r="X48" s="36"/>
      <c r="Y48" s="36"/>
      <c r="Z48" s="36"/>
      <c r="AA48" s="36"/>
      <c r="AB48" s="36"/>
    </row>
    <row r="49" spans="1:28" s="38" customFormat="1" x14ac:dyDescent="0.25">
      <c r="A49" s="34"/>
      <c r="B49" s="104">
        <v>8</v>
      </c>
      <c r="C49" s="122" t="s">
        <v>44</v>
      </c>
      <c r="D49" s="122" t="s">
        <v>45</v>
      </c>
      <c r="E49" s="106" t="s">
        <v>18</v>
      </c>
      <c r="F49" s="81">
        <v>153</v>
      </c>
      <c r="G49" s="154">
        <v>2</v>
      </c>
      <c r="H49" s="109">
        <f t="shared" si="29"/>
        <v>306</v>
      </c>
      <c r="I49" s="36"/>
      <c r="J49" s="77">
        <f t="shared" si="34"/>
        <v>8</v>
      </c>
      <c r="K49" s="78" t="str">
        <f t="shared" si="35"/>
        <v>смазка ЦИАТИМ-201</v>
      </c>
      <c r="L49" s="122" t="s">
        <v>45</v>
      </c>
      <c r="M49" s="79"/>
      <c r="N49" s="108" t="str">
        <f t="shared" si="30"/>
        <v>кг</v>
      </c>
      <c r="O49" s="80">
        <f t="shared" si="31"/>
        <v>153</v>
      </c>
      <c r="P49" s="81"/>
      <c r="Q49" s="82">
        <f t="shared" si="32"/>
        <v>2</v>
      </c>
      <c r="R49" s="83">
        <f t="shared" si="33"/>
        <v>0</v>
      </c>
      <c r="S49" s="36"/>
      <c r="T49" s="36"/>
      <c r="U49" s="36"/>
      <c r="V49" s="36"/>
      <c r="W49" s="36"/>
      <c r="X49" s="36"/>
      <c r="Y49" s="36"/>
      <c r="Z49" s="36"/>
      <c r="AA49" s="36"/>
      <c r="AB49" s="36"/>
    </row>
    <row r="50" spans="1:28" s="38" customFormat="1" ht="18.75" customHeight="1" x14ac:dyDescent="0.25">
      <c r="A50" s="34"/>
      <c r="B50" s="104">
        <v>9</v>
      </c>
      <c r="C50" s="122" t="s">
        <v>35</v>
      </c>
      <c r="D50" s="122" t="s">
        <v>36</v>
      </c>
      <c r="E50" s="106" t="s">
        <v>18</v>
      </c>
      <c r="F50" s="81">
        <v>451</v>
      </c>
      <c r="G50" s="154">
        <v>20.6</v>
      </c>
      <c r="H50" s="109">
        <f t="shared" si="29"/>
        <v>9290.6</v>
      </c>
      <c r="I50" s="36"/>
      <c r="J50" s="77">
        <f t="shared" si="34"/>
        <v>9</v>
      </c>
      <c r="K50" s="78" t="str">
        <f t="shared" si="35"/>
        <v>Смазка ЦИАТИМ-221</v>
      </c>
      <c r="L50" s="122" t="s">
        <v>36</v>
      </c>
      <c r="M50" s="79"/>
      <c r="N50" s="108" t="str">
        <f t="shared" si="30"/>
        <v>кг</v>
      </c>
      <c r="O50" s="80">
        <f t="shared" si="31"/>
        <v>451</v>
      </c>
      <c r="P50" s="81"/>
      <c r="Q50" s="82">
        <f t="shared" si="32"/>
        <v>20.6</v>
      </c>
      <c r="R50" s="83">
        <f t="shared" si="33"/>
        <v>0</v>
      </c>
      <c r="S50" s="36"/>
      <c r="T50" s="36"/>
      <c r="U50" s="36"/>
      <c r="V50" s="36"/>
      <c r="W50" s="36"/>
      <c r="X50" s="36"/>
      <c r="Y50" s="36"/>
      <c r="Z50" s="36"/>
      <c r="AA50" s="36"/>
      <c r="AB50" s="36"/>
    </row>
    <row r="51" spans="1:28" s="38" customFormat="1" ht="18.75" customHeight="1" x14ac:dyDescent="0.25">
      <c r="A51" s="34"/>
      <c r="B51" s="104">
        <v>10</v>
      </c>
      <c r="C51" s="122" t="s">
        <v>37</v>
      </c>
      <c r="D51" s="122" t="s">
        <v>38</v>
      </c>
      <c r="E51" s="106" t="s">
        <v>18</v>
      </c>
      <c r="F51" s="81">
        <v>623.22033898305085</v>
      </c>
      <c r="G51" s="154">
        <v>8.9</v>
      </c>
      <c r="H51" s="109">
        <f>F51*G51</f>
        <v>5546.6610169491532</v>
      </c>
      <c r="I51" s="36"/>
      <c r="J51" s="77">
        <f t="shared" si="34"/>
        <v>10</v>
      </c>
      <c r="K51" s="78" t="str">
        <f t="shared" si="35"/>
        <v>Смазка электропроводящая</v>
      </c>
      <c r="L51" s="122" t="s">
        <v>38</v>
      </c>
      <c r="M51" s="79"/>
      <c r="N51" s="108" t="str">
        <f>E51</f>
        <v>кг</v>
      </c>
      <c r="O51" s="80">
        <f>F51</f>
        <v>623.22033898305085</v>
      </c>
      <c r="P51" s="81"/>
      <c r="Q51" s="82">
        <f>G51</f>
        <v>8.9</v>
      </c>
      <c r="R51" s="83">
        <f>P51*Q51</f>
        <v>0</v>
      </c>
      <c r="S51" s="36"/>
      <c r="T51" s="36"/>
      <c r="U51" s="36"/>
      <c r="V51" s="36"/>
      <c r="W51" s="36"/>
      <c r="X51" s="36"/>
      <c r="Y51" s="36"/>
      <c r="Z51" s="36"/>
      <c r="AA51" s="36"/>
      <c r="AB51" s="36"/>
    </row>
    <row r="52" spans="1:28" s="43" customFormat="1" ht="14.25" x14ac:dyDescent="0.25">
      <c r="A52" s="39"/>
      <c r="B52" s="132"/>
      <c r="C52" s="127" t="s">
        <v>20</v>
      </c>
      <c r="D52" s="128"/>
      <c r="E52" s="42"/>
      <c r="F52" s="95"/>
      <c r="G52" s="133"/>
      <c r="H52" s="134">
        <f>SUM(H42:H51)</f>
        <v>121082.3966101695</v>
      </c>
      <c r="I52" s="42"/>
      <c r="J52" s="91"/>
      <c r="K52" s="92" t="str">
        <f t="shared" ref="K52:K71" si="36">C52</f>
        <v>ИТОГО:</v>
      </c>
      <c r="L52" s="86"/>
      <c r="M52" s="93"/>
      <c r="N52" s="116"/>
      <c r="O52" s="94"/>
      <c r="P52" s="95"/>
      <c r="Q52" s="96"/>
      <c r="R52" s="97"/>
      <c r="S52" s="42"/>
      <c r="T52" s="42"/>
      <c r="U52" s="42"/>
      <c r="V52" s="42"/>
      <c r="W52" s="42"/>
      <c r="X52" s="42"/>
      <c r="Y52" s="42"/>
      <c r="Z52" s="42"/>
      <c r="AA52" s="42"/>
      <c r="AB52" s="42"/>
    </row>
    <row r="53" spans="1:28" s="43" customFormat="1" ht="45" customHeight="1" x14ac:dyDescent="0.25">
      <c r="A53" s="39"/>
      <c r="B53" s="117" t="s">
        <v>66</v>
      </c>
      <c r="C53" s="118"/>
      <c r="D53" s="118"/>
      <c r="E53" s="118"/>
      <c r="F53" s="118"/>
      <c r="G53" s="118"/>
      <c r="H53" s="119"/>
      <c r="I53" s="42"/>
      <c r="J53" s="101" t="s">
        <v>22</v>
      </c>
      <c r="K53" s="120"/>
      <c r="L53" s="120"/>
      <c r="M53" s="120"/>
      <c r="N53" s="120"/>
      <c r="O53" s="120"/>
      <c r="P53" s="120"/>
      <c r="Q53" s="120"/>
      <c r="R53" s="121"/>
      <c r="S53" s="42"/>
      <c r="T53" s="42"/>
      <c r="U53" s="42"/>
      <c r="V53" s="42"/>
      <c r="W53" s="42"/>
      <c r="X53" s="42"/>
      <c r="Y53" s="42"/>
      <c r="Z53" s="42"/>
      <c r="AA53" s="42"/>
      <c r="AB53" s="42"/>
    </row>
    <row r="54" spans="1:28" s="38" customFormat="1" x14ac:dyDescent="0.25">
      <c r="A54" s="34"/>
      <c r="B54" s="104">
        <v>1</v>
      </c>
      <c r="C54" s="122" t="s">
        <v>56</v>
      </c>
      <c r="D54" s="122" t="s">
        <v>57</v>
      </c>
      <c r="E54" s="105" t="s">
        <v>19</v>
      </c>
      <c r="F54" s="123">
        <v>177.86440677966104</v>
      </c>
      <c r="G54" s="154">
        <v>10</v>
      </c>
      <c r="H54" s="107">
        <f>F54*G54</f>
        <v>1778.6440677966104</v>
      </c>
      <c r="I54" s="36"/>
      <c r="J54" s="77">
        <f t="shared" ref="J54:J59" si="37">B54</f>
        <v>1</v>
      </c>
      <c r="K54" s="78" t="str">
        <f t="shared" ref="K54:K60" si="38">C54</f>
        <v>Герметик силиконовый</v>
      </c>
      <c r="L54" s="122" t="s">
        <v>57</v>
      </c>
      <c r="M54" s="79"/>
      <c r="N54" s="108" t="str">
        <f>E54</f>
        <v>шт</v>
      </c>
      <c r="O54" s="80">
        <f>F54</f>
        <v>177.86440677966104</v>
      </c>
      <c r="P54" s="81"/>
      <c r="Q54" s="82">
        <f>G54</f>
        <v>10</v>
      </c>
      <c r="R54" s="83">
        <f>P54*Q54</f>
        <v>0</v>
      </c>
      <c r="S54" s="36"/>
      <c r="T54" s="36"/>
      <c r="U54" s="36"/>
      <c r="V54" s="36"/>
      <c r="W54" s="36"/>
      <c r="X54" s="36"/>
      <c r="Y54" s="36"/>
      <c r="Z54" s="36"/>
      <c r="AA54" s="36"/>
      <c r="AB54" s="36"/>
    </row>
    <row r="55" spans="1:28" s="38" customFormat="1" ht="34.5" customHeight="1" x14ac:dyDescent="0.25">
      <c r="A55" s="34"/>
      <c r="B55" s="104">
        <v>2</v>
      </c>
      <c r="C55" s="122" t="s">
        <v>25</v>
      </c>
      <c r="D55" s="122" t="s">
        <v>39</v>
      </c>
      <c r="E55" s="105" t="s">
        <v>18</v>
      </c>
      <c r="F55" s="81">
        <v>144.72881355932205</v>
      </c>
      <c r="G55" s="154">
        <v>0.5</v>
      </c>
      <c r="H55" s="109">
        <f t="shared" ref="H55:H59" si="39">F55*G55</f>
        <v>72.364406779661024</v>
      </c>
      <c r="I55" s="36"/>
      <c r="J55" s="77">
        <f t="shared" si="37"/>
        <v>2</v>
      </c>
      <c r="K55" s="78" t="str">
        <f t="shared" si="38"/>
        <v>Смазка</v>
      </c>
      <c r="L55" s="122" t="s">
        <v>39</v>
      </c>
      <c r="M55" s="79"/>
      <c r="N55" s="108" t="str">
        <f t="shared" ref="N55:N59" si="40">E55</f>
        <v>кг</v>
      </c>
      <c r="O55" s="80">
        <f t="shared" ref="O55:O59" si="41">F55</f>
        <v>144.72881355932205</v>
      </c>
      <c r="P55" s="81"/>
      <c r="Q55" s="82">
        <f t="shared" ref="Q55:Q59" si="42">G55</f>
        <v>0.5</v>
      </c>
      <c r="R55" s="83">
        <f t="shared" ref="R55:R59" si="43">P55*Q55</f>
        <v>0</v>
      </c>
      <c r="S55" s="36"/>
      <c r="T55" s="36"/>
      <c r="U55" s="36"/>
      <c r="V55" s="36"/>
      <c r="W55" s="36"/>
      <c r="X55" s="36"/>
      <c r="Y55" s="36"/>
      <c r="Z55" s="36"/>
      <c r="AA55" s="36"/>
      <c r="AB55" s="36"/>
    </row>
    <row r="56" spans="1:28" s="38" customFormat="1" ht="34.5" customHeight="1" x14ac:dyDescent="0.25">
      <c r="A56" s="34"/>
      <c r="B56" s="104">
        <v>3</v>
      </c>
      <c r="C56" s="122" t="s">
        <v>27</v>
      </c>
      <c r="D56" s="122" t="s">
        <v>28</v>
      </c>
      <c r="E56" s="105" t="s">
        <v>21</v>
      </c>
      <c r="F56" s="81">
        <v>355</v>
      </c>
      <c r="G56" s="154">
        <v>9.8000000000000007</v>
      </c>
      <c r="H56" s="109">
        <f t="shared" si="39"/>
        <v>3479.0000000000005</v>
      </c>
      <c r="I56" s="36"/>
      <c r="J56" s="77">
        <f t="shared" si="37"/>
        <v>3</v>
      </c>
      <c r="K56" s="78" t="str">
        <f t="shared" si="38"/>
        <v>Смазка WD-40</v>
      </c>
      <c r="L56" s="122" t="s">
        <v>28</v>
      </c>
      <c r="M56" s="79"/>
      <c r="N56" s="108" t="str">
        <f t="shared" si="40"/>
        <v>л</v>
      </c>
      <c r="O56" s="80">
        <f t="shared" si="41"/>
        <v>355</v>
      </c>
      <c r="P56" s="81"/>
      <c r="Q56" s="82">
        <f t="shared" si="42"/>
        <v>9.8000000000000007</v>
      </c>
      <c r="R56" s="83">
        <f t="shared" si="43"/>
        <v>0</v>
      </c>
      <c r="S56" s="36"/>
      <c r="T56" s="36"/>
      <c r="U56" s="36"/>
      <c r="V56" s="36"/>
      <c r="W56" s="36"/>
      <c r="X56" s="36"/>
      <c r="Y56" s="36"/>
      <c r="Z56" s="36"/>
      <c r="AA56" s="36"/>
      <c r="AB56" s="36"/>
    </row>
    <row r="57" spans="1:28" s="38" customFormat="1" x14ac:dyDescent="0.25">
      <c r="A57" s="34"/>
      <c r="B57" s="104">
        <v>4</v>
      </c>
      <c r="C57" s="122" t="s">
        <v>33</v>
      </c>
      <c r="D57" s="122" t="s">
        <v>34</v>
      </c>
      <c r="E57" s="105" t="s">
        <v>18</v>
      </c>
      <c r="F57" s="81">
        <v>125</v>
      </c>
      <c r="G57" s="154">
        <v>160</v>
      </c>
      <c r="H57" s="109">
        <f t="shared" si="39"/>
        <v>20000</v>
      </c>
      <c r="I57" s="36"/>
      <c r="J57" s="77">
        <f t="shared" si="37"/>
        <v>4</v>
      </c>
      <c r="K57" s="78" t="str">
        <f t="shared" si="38"/>
        <v>Смазка Литол -24</v>
      </c>
      <c r="L57" s="122" t="s">
        <v>34</v>
      </c>
      <c r="M57" s="79"/>
      <c r="N57" s="108" t="str">
        <f t="shared" si="40"/>
        <v>кг</v>
      </c>
      <c r="O57" s="80">
        <f t="shared" si="41"/>
        <v>125</v>
      </c>
      <c r="P57" s="81"/>
      <c r="Q57" s="82">
        <f t="shared" si="42"/>
        <v>160</v>
      </c>
      <c r="R57" s="83">
        <f t="shared" si="43"/>
        <v>0</v>
      </c>
      <c r="S57" s="36"/>
      <c r="T57" s="36"/>
      <c r="U57" s="36"/>
      <c r="V57" s="36"/>
      <c r="W57" s="36"/>
      <c r="X57" s="36"/>
      <c r="Y57" s="36"/>
      <c r="Z57" s="36"/>
      <c r="AA57" s="36"/>
      <c r="AB57" s="36"/>
    </row>
    <row r="58" spans="1:28" s="38" customFormat="1" ht="30" x14ac:dyDescent="0.25">
      <c r="A58" s="34"/>
      <c r="B58" s="104">
        <v>5</v>
      </c>
      <c r="C58" s="122" t="s">
        <v>50</v>
      </c>
      <c r="D58" s="122" t="s">
        <v>51</v>
      </c>
      <c r="E58" s="105" t="s">
        <v>18</v>
      </c>
      <c r="F58" s="81">
        <v>531.48305084745766</v>
      </c>
      <c r="G58" s="154">
        <v>40</v>
      </c>
      <c r="H58" s="109">
        <f t="shared" si="39"/>
        <v>21259.322033898308</v>
      </c>
      <c r="I58" s="36"/>
      <c r="J58" s="77">
        <f t="shared" si="37"/>
        <v>5</v>
      </c>
      <c r="K58" s="78" t="str">
        <f t="shared" si="38"/>
        <v>Смазка многоцелевая пластичная</v>
      </c>
      <c r="L58" s="122" t="s">
        <v>51</v>
      </c>
      <c r="M58" s="79"/>
      <c r="N58" s="108" t="str">
        <f t="shared" si="40"/>
        <v>кг</v>
      </c>
      <c r="O58" s="80">
        <f t="shared" si="41"/>
        <v>531.48305084745766</v>
      </c>
      <c r="P58" s="81"/>
      <c r="Q58" s="82">
        <f t="shared" si="42"/>
        <v>40</v>
      </c>
      <c r="R58" s="83">
        <f t="shared" si="43"/>
        <v>0</v>
      </c>
      <c r="S58" s="36"/>
      <c r="T58" s="36"/>
      <c r="U58" s="36"/>
      <c r="V58" s="36"/>
      <c r="W58" s="36"/>
      <c r="X58" s="36"/>
      <c r="Y58" s="36"/>
      <c r="Z58" s="36"/>
      <c r="AA58" s="36"/>
      <c r="AB58" s="36"/>
    </row>
    <row r="59" spans="1:28" s="38" customFormat="1" ht="18.75" customHeight="1" x14ac:dyDescent="0.25">
      <c r="A59" s="34"/>
      <c r="B59" s="104">
        <v>6</v>
      </c>
      <c r="C59" s="122" t="s">
        <v>44</v>
      </c>
      <c r="D59" s="122" t="s">
        <v>45</v>
      </c>
      <c r="E59" s="105" t="s">
        <v>18</v>
      </c>
      <c r="F59" s="81">
        <v>152.64534353927468</v>
      </c>
      <c r="G59" s="154">
        <v>9.3000000000000007</v>
      </c>
      <c r="H59" s="109">
        <f t="shared" si="39"/>
        <v>1419.6016949152547</v>
      </c>
      <c r="I59" s="36"/>
      <c r="J59" s="77">
        <f t="shared" si="37"/>
        <v>6</v>
      </c>
      <c r="K59" s="78" t="str">
        <f t="shared" si="38"/>
        <v>смазка ЦИАТИМ-201</v>
      </c>
      <c r="L59" s="122" t="s">
        <v>45</v>
      </c>
      <c r="M59" s="79"/>
      <c r="N59" s="108" t="str">
        <f t="shared" si="40"/>
        <v>кг</v>
      </c>
      <c r="O59" s="80">
        <f t="shared" si="41"/>
        <v>152.64534353927468</v>
      </c>
      <c r="P59" s="81"/>
      <c r="Q59" s="82">
        <f t="shared" si="42"/>
        <v>9.3000000000000007</v>
      </c>
      <c r="R59" s="83">
        <f t="shared" si="43"/>
        <v>0</v>
      </c>
      <c r="S59" s="36"/>
      <c r="T59" s="36"/>
      <c r="U59" s="36"/>
      <c r="V59" s="36"/>
      <c r="W59" s="36"/>
      <c r="X59" s="36"/>
      <c r="Y59" s="36"/>
      <c r="Z59" s="36"/>
      <c r="AA59" s="36"/>
      <c r="AB59" s="36"/>
    </row>
    <row r="60" spans="1:28" s="43" customFormat="1" ht="14.25" x14ac:dyDescent="0.25">
      <c r="A60" s="39"/>
      <c r="B60" s="135"/>
      <c r="C60" s="85" t="s">
        <v>20</v>
      </c>
      <c r="D60" s="86"/>
      <c r="E60" s="87"/>
      <c r="F60" s="88"/>
      <c r="G60" s="136"/>
      <c r="H60" s="137">
        <f>SUM(H54:H59)</f>
        <v>48008.932203389835</v>
      </c>
      <c r="I60" s="42"/>
      <c r="J60" s="135"/>
      <c r="K60" s="138" t="str">
        <f t="shared" si="38"/>
        <v>ИТОГО:</v>
      </c>
      <c r="L60" s="86"/>
      <c r="M60" s="139"/>
      <c r="N60" s="140"/>
      <c r="O60" s="141"/>
      <c r="P60" s="88"/>
      <c r="Q60" s="142"/>
      <c r="R60" s="141"/>
      <c r="S60" s="42"/>
      <c r="T60" s="42"/>
      <c r="U60" s="42"/>
      <c r="V60" s="42"/>
      <c r="W60" s="42"/>
      <c r="X60" s="42"/>
      <c r="Y60" s="42"/>
      <c r="Z60" s="42"/>
      <c r="AA60" s="42"/>
      <c r="AB60" s="42"/>
    </row>
    <row r="61" spans="1:28" s="43" customFormat="1" ht="27" customHeight="1" x14ac:dyDescent="0.25">
      <c r="A61" s="39"/>
      <c r="B61" s="143" t="s">
        <v>67</v>
      </c>
      <c r="C61" s="120"/>
      <c r="D61" s="120"/>
      <c r="E61" s="120"/>
      <c r="F61" s="120"/>
      <c r="G61" s="120"/>
      <c r="H61" s="144"/>
      <c r="I61" s="42"/>
      <c r="J61" s="101" t="s">
        <v>68</v>
      </c>
      <c r="K61" s="102"/>
      <c r="L61" s="102"/>
      <c r="M61" s="102"/>
      <c r="N61" s="102"/>
      <c r="O61" s="102"/>
      <c r="P61" s="102"/>
      <c r="Q61" s="102"/>
      <c r="R61" s="103"/>
      <c r="S61" s="42"/>
      <c r="T61" s="42"/>
      <c r="U61" s="42"/>
      <c r="V61" s="42"/>
      <c r="W61" s="42"/>
      <c r="X61" s="42"/>
      <c r="Y61" s="42"/>
      <c r="Z61" s="42"/>
      <c r="AA61" s="42"/>
      <c r="AB61" s="42"/>
    </row>
    <row r="62" spans="1:28" s="38" customFormat="1" x14ac:dyDescent="0.25">
      <c r="A62" s="34"/>
      <c r="B62" s="74">
        <v>1</v>
      </c>
      <c r="C62" s="122" t="s">
        <v>25</v>
      </c>
      <c r="D62" s="105" t="s">
        <v>26</v>
      </c>
      <c r="E62" s="105" t="s">
        <v>18</v>
      </c>
      <c r="F62" s="75">
        <v>185</v>
      </c>
      <c r="G62" s="154">
        <v>6</v>
      </c>
      <c r="H62" s="109">
        <f>F62*G62</f>
        <v>1110</v>
      </c>
      <c r="I62" s="36"/>
      <c r="J62" s="77">
        <f t="shared" ref="J62:J71" si="44">B62</f>
        <v>1</v>
      </c>
      <c r="K62" s="78" t="str">
        <f t="shared" si="36"/>
        <v>Смазка</v>
      </c>
      <c r="L62" s="105" t="s">
        <v>26</v>
      </c>
      <c r="M62" s="79"/>
      <c r="N62" s="108" t="str">
        <f t="shared" ref="N62:N66" si="45">E62</f>
        <v>кг</v>
      </c>
      <c r="O62" s="80">
        <f t="shared" ref="O62:O66" si="46">F62</f>
        <v>185</v>
      </c>
      <c r="P62" s="81"/>
      <c r="Q62" s="82">
        <f t="shared" ref="Q62:Q66" si="47">G62</f>
        <v>6</v>
      </c>
      <c r="R62" s="83">
        <f t="shared" ref="R62:R66" si="48">P62*Q62</f>
        <v>0</v>
      </c>
      <c r="S62" s="36"/>
      <c r="T62" s="36"/>
      <c r="U62" s="36"/>
      <c r="V62" s="36"/>
      <c r="W62" s="36"/>
      <c r="X62" s="36"/>
      <c r="Y62" s="36"/>
      <c r="Z62" s="36"/>
      <c r="AA62" s="36"/>
      <c r="AB62" s="36"/>
    </row>
    <row r="63" spans="1:28" s="38" customFormat="1" ht="33.75" customHeight="1" x14ac:dyDescent="0.25">
      <c r="A63" s="34"/>
      <c r="B63" s="74">
        <v>2</v>
      </c>
      <c r="C63" s="122" t="s">
        <v>25</v>
      </c>
      <c r="D63" s="105" t="s">
        <v>39</v>
      </c>
      <c r="E63" s="105" t="s">
        <v>18</v>
      </c>
      <c r="F63" s="75">
        <v>144.72991098646509</v>
      </c>
      <c r="G63" s="154">
        <v>6.95</v>
      </c>
      <c r="H63" s="109">
        <f t="shared" ref="H62:H66" si="49">F63*G63</f>
        <v>1005.8728813559323</v>
      </c>
      <c r="I63" s="36"/>
      <c r="J63" s="77">
        <f t="shared" si="44"/>
        <v>2</v>
      </c>
      <c r="K63" s="78" t="str">
        <f t="shared" si="36"/>
        <v>Смазка</v>
      </c>
      <c r="L63" s="105" t="s">
        <v>39</v>
      </c>
      <c r="M63" s="79"/>
      <c r="N63" s="108" t="str">
        <f t="shared" si="45"/>
        <v>кг</v>
      </c>
      <c r="O63" s="80">
        <f t="shared" si="46"/>
        <v>144.72991098646509</v>
      </c>
      <c r="P63" s="81"/>
      <c r="Q63" s="82">
        <f t="shared" si="47"/>
        <v>6.95</v>
      </c>
      <c r="R63" s="83">
        <f t="shared" si="48"/>
        <v>0</v>
      </c>
      <c r="S63" s="36"/>
      <c r="T63" s="36"/>
      <c r="U63" s="36"/>
      <c r="V63" s="36"/>
      <c r="W63" s="36"/>
      <c r="X63" s="36"/>
      <c r="Y63" s="36"/>
      <c r="Z63" s="36"/>
      <c r="AA63" s="36"/>
      <c r="AB63" s="36"/>
    </row>
    <row r="64" spans="1:28" s="38" customFormat="1" x14ac:dyDescent="0.25">
      <c r="A64" s="34"/>
      <c r="B64" s="74">
        <v>3</v>
      </c>
      <c r="C64" s="122" t="s">
        <v>25</v>
      </c>
      <c r="D64" s="105" t="s">
        <v>58</v>
      </c>
      <c r="E64" s="105" t="s">
        <v>19</v>
      </c>
      <c r="F64" s="75">
        <v>519.61400000000003</v>
      </c>
      <c r="G64" s="154">
        <v>10</v>
      </c>
      <c r="H64" s="109">
        <f t="shared" si="49"/>
        <v>5196.1400000000003</v>
      </c>
      <c r="I64" s="36"/>
      <c r="J64" s="77">
        <f t="shared" si="44"/>
        <v>3</v>
      </c>
      <c r="K64" s="78" t="str">
        <f t="shared" si="36"/>
        <v>Смазка</v>
      </c>
      <c r="L64" s="105" t="s">
        <v>58</v>
      </c>
      <c r="M64" s="79"/>
      <c r="N64" s="108" t="str">
        <f t="shared" si="45"/>
        <v>шт</v>
      </c>
      <c r="O64" s="80">
        <f t="shared" si="46"/>
        <v>519.61400000000003</v>
      </c>
      <c r="P64" s="81"/>
      <c r="Q64" s="82">
        <f t="shared" si="47"/>
        <v>10</v>
      </c>
      <c r="R64" s="83">
        <f t="shared" si="48"/>
        <v>0</v>
      </c>
      <c r="S64" s="36"/>
      <c r="T64" s="36"/>
      <c r="U64" s="36"/>
      <c r="V64" s="36"/>
      <c r="W64" s="36"/>
      <c r="X64" s="36"/>
      <c r="Y64" s="36"/>
      <c r="Z64" s="36"/>
      <c r="AA64" s="36"/>
      <c r="AB64" s="36"/>
    </row>
    <row r="65" spans="1:28" s="38" customFormat="1" ht="33.75" customHeight="1" x14ac:dyDescent="0.25">
      <c r="A65" s="34"/>
      <c r="B65" s="74">
        <v>4</v>
      </c>
      <c r="C65" s="122" t="s">
        <v>27</v>
      </c>
      <c r="D65" s="105" t="s">
        <v>28</v>
      </c>
      <c r="E65" s="105" t="s">
        <v>21</v>
      </c>
      <c r="F65" s="75">
        <v>355</v>
      </c>
      <c r="G65" s="154">
        <v>10</v>
      </c>
      <c r="H65" s="109">
        <f t="shared" si="49"/>
        <v>3550</v>
      </c>
      <c r="I65" s="36"/>
      <c r="J65" s="77">
        <f t="shared" si="44"/>
        <v>4</v>
      </c>
      <c r="K65" s="78" t="str">
        <f t="shared" si="36"/>
        <v>Смазка WD-40</v>
      </c>
      <c r="L65" s="105" t="s">
        <v>28</v>
      </c>
      <c r="M65" s="79"/>
      <c r="N65" s="108" t="str">
        <f t="shared" si="45"/>
        <v>л</v>
      </c>
      <c r="O65" s="80">
        <f t="shared" si="46"/>
        <v>355</v>
      </c>
      <c r="P65" s="81"/>
      <c r="Q65" s="82">
        <f t="shared" si="47"/>
        <v>10</v>
      </c>
      <c r="R65" s="83">
        <f t="shared" si="48"/>
        <v>0</v>
      </c>
      <c r="S65" s="36"/>
      <c r="T65" s="36"/>
      <c r="U65" s="36"/>
      <c r="V65" s="36"/>
      <c r="W65" s="36"/>
      <c r="X65" s="36"/>
      <c r="Y65" s="36"/>
      <c r="Z65" s="36"/>
      <c r="AA65" s="36"/>
      <c r="AB65" s="36"/>
    </row>
    <row r="66" spans="1:28" s="38" customFormat="1" x14ac:dyDescent="0.25">
      <c r="A66" s="34"/>
      <c r="B66" s="74">
        <v>5</v>
      </c>
      <c r="C66" s="122" t="s">
        <v>31</v>
      </c>
      <c r="D66" s="105" t="s">
        <v>32</v>
      </c>
      <c r="E66" s="105" t="s">
        <v>18</v>
      </c>
      <c r="F66" s="75">
        <v>98.847457627118658</v>
      </c>
      <c r="G66" s="154">
        <v>5</v>
      </c>
      <c r="H66" s="109">
        <f t="shared" si="49"/>
        <v>494.2372881355933</v>
      </c>
      <c r="I66" s="36"/>
      <c r="J66" s="77">
        <f t="shared" si="44"/>
        <v>5</v>
      </c>
      <c r="K66" s="78" t="str">
        <f t="shared" si="36"/>
        <v>Смазка графитная УСсА</v>
      </c>
      <c r="L66" s="105" t="s">
        <v>32</v>
      </c>
      <c r="M66" s="79"/>
      <c r="N66" s="108" t="str">
        <f t="shared" si="45"/>
        <v>кг</v>
      </c>
      <c r="O66" s="80">
        <f t="shared" si="46"/>
        <v>98.847457627118658</v>
      </c>
      <c r="P66" s="81"/>
      <c r="Q66" s="82">
        <f t="shared" si="47"/>
        <v>5</v>
      </c>
      <c r="R66" s="83">
        <f t="shared" si="48"/>
        <v>0</v>
      </c>
      <c r="S66" s="36"/>
      <c r="T66" s="36"/>
      <c r="U66" s="36"/>
      <c r="V66" s="36"/>
      <c r="W66" s="36"/>
      <c r="X66" s="36"/>
      <c r="Y66" s="36"/>
      <c r="Z66" s="36"/>
      <c r="AA66" s="36"/>
      <c r="AB66" s="36"/>
    </row>
    <row r="67" spans="1:28" s="38" customFormat="1" x14ac:dyDescent="0.25">
      <c r="A67" s="34"/>
      <c r="B67" s="74">
        <v>6</v>
      </c>
      <c r="C67" s="122" t="s">
        <v>33</v>
      </c>
      <c r="D67" s="105" t="s">
        <v>34</v>
      </c>
      <c r="E67" s="105" t="s">
        <v>18</v>
      </c>
      <c r="F67" s="75">
        <v>125</v>
      </c>
      <c r="G67" s="154">
        <v>260</v>
      </c>
      <c r="H67" s="109">
        <f>F67*G67</f>
        <v>32500</v>
      </c>
      <c r="I67" s="36"/>
      <c r="J67" s="77">
        <f t="shared" si="44"/>
        <v>6</v>
      </c>
      <c r="K67" s="78" t="str">
        <f t="shared" si="36"/>
        <v>Смазка Литол -24</v>
      </c>
      <c r="L67" s="105" t="s">
        <v>34</v>
      </c>
      <c r="M67" s="79"/>
      <c r="N67" s="108" t="str">
        <f>E67</f>
        <v>кг</v>
      </c>
      <c r="O67" s="80">
        <f>F67</f>
        <v>125</v>
      </c>
      <c r="P67" s="81"/>
      <c r="Q67" s="82">
        <f>G67</f>
        <v>260</v>
      </c>
      <c r="R67" s="83">
        <f>P67*Q67</f>
        <v>0</v>
      </c>
      <c r="S67" s="36"/>
      <c r="T67" s="36"/>
      <c r="U67" s="36"/>
      <c r="V67" s="36"/>
      <c r="W67" s="36"/>
      <c r="X67" s="36"/>
      <c r="Y67" s="36"/>
      <c r="Z67" s="36"/>
      <c r="AA67" s="36"/>
      <c r="AB67" s="36"/>
    </row>
    <row r="68" spans="1:28" s="38" customFormat="1" ht="30" x14ac:dyDescent="0.25">
      <c r="A68" s="34"/>
      <c r="B68" s="74">
        <v>7</v>
      </c>
      <c r="C68" s="122" t="s">
        <v>59</v>
      </c>
      <c r="D68" s="105" t="s">
        <v>60</v>
      </c>
      <c r="E68" s="105" t="s">
        <v>19</v>
      </c>
      <c r="F68" s="75">
        <v>179.66101694915253</v>
      </c>
      <c r="G68" s="154">
        <v>26</v>
      </c>
      <c r="H68" s="109">
        <f t="shared" ref="H68:H71" si="50">F68*G68</f>
        <v>4671.1864406779659</v>
      </c>
      <c r="I68" s="36"/>
      <c r="J68" s="77">
        <f t="shared" si="44"/>
        <v>7</v>
      </c>
      <c r="K68" s="78" t="str">
        <f t="shared" si="36"/>
        <v>Смазка универсальная для суппортов</v>
      </c>
      <c r="L68" s="105" t="s">
        <v>60</v>
      </c>
      <c r="M68" s="79"/>
      <c r="N68" s="108" t="str">
        <f t="shared" ref="N68:N71" si="51">E68</f>
        <v>шт</v>
      </c>
      <c r="O68" s="80">
        <f t="shared" ref="O68:O71" si="52">F68</f>
        <v>179.66101694915253</v>
      </c>
      <c r="P68" s="81"/>
      <c r="Q68" s="82">
        <f t="shared" ref="Q68:Q71" si="53">G68</f>
        <v>26</v>
      </c>
      <c r="R68" s="83">
        <f t="shared" ref="R68:R71" si="54">P68*Q68</f>
        <v>0</v>
      </c>
      <c r="S68" s="36"/>
      <c r="T68" s="36"/>
      <c r="U68" s="36"/>
      <c r="V68" s="36"/>
      <c r="W68" s="36"/>
      <c r="X68" s="36"/>
      <c r="Y68" s="36"/>
      <c r="Z68" s="36"/>
      <c r="AA68" s="36"/>
      <c r="AB68" s="36"/>
    </row>
    <row r="69" spans="1:28" s="38" customFormat="1" x14ac:dyDescent="0.25">
      <c r="A69" s="34"/>
      <c r="B69" s="74">
        <v>8</v>
      </c>
      <c r="C69" s="122" t="s">
        <v>44</v>
      </c>
      <c r="D69" s="105" t="s">
        <v>45</v>
      </c>
      <c r="E69" s="105" t="s">
        <v>18</v>
      </c>
      <c r="F69" s="75">
        <v>153</v>
      </c>
      <c r="G69" s="154">
        <v>2.5</v>
      </c>
      <c r="H69" s="109">
        <f t="shared" si="50"/>
        <v>382.5</v>
      </c>
      <c r="I69" s="36"/>
      <c r="J69" s="77">
        <f t="shared" si="44"/>
        <v>8</v>
      </c>
      <c r="K69" s="78" t="str">
        <f t="shared" si="36"/>
        <v>смазка ЦИАТИМ-201</v>
      </c>
      <c r="L69" s="105" t="s">
        <v>45</v>
      </c>
      <c r="M69" s="79"/>
      <c r="N69" s="108" t="str">
        <f t="shared" si="51"/>
        <v>кг</v>
      </c>
      <c r="O69" s="80">
        <f t="shared" si="52"/>
        <v>153</v>
      </c>
      <c r="P69" s="81"/>
      <c r="Q69" s="82">
        <f t="shared" si="53"/>
        <v>2.5</v>
      </c>
      <c r="R69" s="83">
        <f t="shared" si="54"/>
        <v>0</v>
      </c>
      <c r="S69" s="36"/>
      <c r="T69" s="36"/>
      <c r="U69" s="36"/>
      <c r="V69" s="36"/>
      <c r="W69" s="36"/>
      <c r="X69" s="36"/>
      <c r="Y69" s="36"/>
      <c r="Z69" s="36"/>
      <c r="AA69" s="36"/>
      <c r="AB69" s="36"/>
    </row>
    <row r="70" spans="1:28" s="38" customFormat="1" ht="15" customHeight="1" x14ac:dyDescent="0.25">
      <c r="A70" s="34"/>
      <c r="B70" s="74">
        <v>9</v>
      </c>
      <c r="C70" s="122" t="s">
        <v>37</v>
      </c>
      <c r="D70" s="105" t="s">
        <v>38</v>
      </c>
      <c r="E70" s="105" t="s">
        <v>18</v>
      </c>
      <c r="F70" s="75">
        <v>623.22881355932202</v>
      </c>
      <c r="G70" s="154">
        <v>2</v>
      </c>
      <c r="H70" s="109">
        <f t="shared" si="50"/>
        <v>1246.457627118644</v>
      </c>
      <c r="I70" s="36"/>
      <c r="J70" s="77">
        <f t="shared" si="44"/>
        <v>9</v>
      </c>
      <c r="K70" s="78" t="str">
        <f t="shared" si="36"/>
        <v>Смазка электропроводящая</v>
      </c>
      <c r="L70" s="105" t="s">
        <v>38</v>
      </c>
      <c r="M70" s="79"/>
      <c r="N70" s="108" t="str">
        <f t="shared" si="51"/>
        <v>кг</v>
      </c>
      <c r="O70" s="80">
        <f t="shared" si="52"/>
        <v>623.22881355932202</v>
      </c>
      <c r="P70" s="81"/>
      <c r="Q70" s="82">
        <f t="shared" si="53"/>
        <v>2</v>
      </c>
      <c r="R70" s="83">
        <f t="shared" si="54"/>
        <v>0</v>
      </c>
      <c r="S70" s="36"/>
      <c r="T70" s="36"/>
      <c r="U70" s="36"/>
      <c r="V70" s="36"/>
      <c r="W70" s="36"/>
      <c r="X70" s="36"/>
      <c r="Y70" s="36"/>
      <c r="Z70" s="36"/>
      <c r="AA70" s="36"/>
      <c r="AB70" s="36"/>
    </row>
    <row r="71" spans="1:28" s="38" customFormat="1" ht="15" customHeight="1" x14ac:dyDescent="0.25">
      <c r="A71" s="34"/>
      <c r="B71" s="74">
        <v>10</v>
      </c>
      <c r="C71" s="122" t="s">
        <v>46</v>
      </c>
      <c r="D71" s="105" t="s">
        <v>47</v>
      </c>
      <c r="E71" s="105" t="s">
        <v>19</v>
      </c>
      <c r="F71" s="75">
        <v>4655.6400000000003</v>
      </c>
      <c r="G71" s="154">
        <v>2.1</v>
      </c>
      <c r="H71" s="109">
        <f t="shared" si="50"/>
        <v>9776.844000000001</v>
      </c>
      <c r="I71" s="36"/>
      <c r="J71" s="77">
        <f t="shared" si="44"/>
        <v>10</v>
      </c>
      <c r="K71" s="78" t="str">
        <f t="shared" si="36"/>
        <v>УВС Экстраконт - Универсальная высоко-электропроводящая смазка</v>
      </c>
      <c r="L71" s="105" t="s">
        <v>47</v>
      </c>
      <c r="M71" s="79"/>
      <c r="N71" s="108" t="str">
        <f t="shared" si="51"/>
        <v>шт</v>
      </c>
      <c r="O71" s="80">
        <f t="shared" si="52"/>
        <v>4655.6400000000003</v>
      </c>
      <c r="P71" s="81"/>
      <c r="Q71" s="82">
        <f t="shared" si="53"/>
        <v>2.1</v>
      </c>
      <c r="R71" s="83">
        <f t="shared" si="54"/>
        <v>0</v>
      </c>
      <c r="S71" s="36"/>
      <c r="T71" s="36"/>
      <c r="U71" s="36"/>
      <c r="V71" s="36"/>
      <c r="W71" s="36"/>
      <c r="X71" s="36"/>
      <c r="Y71" s="36"/>
      <c r="Z71" s="36"/>
      <c r="AA71" s="36"/>
      <c r="AB71" s="36"/>
    </row>
    <row r="72" spans="1:28" s="43" customFormat="1" thickBot="1" x14ac:dyDescent="0.3">
      <c r="A72" s="39"/>
      <c r="B72" s="145"/>
      <c r="C72" s="146" t="s">
        <v>20</v>
      </c>
      <c r="D72" s="147"/>
      <c r="E72" s="148"/>
      <c r="F72" s="148"/>
      <c r="G72" s="149"/>
      <c r="H72" s="150">
        <f>SUM(H62:H71)</f>
        <v>59933.23823728814</v>
      </c>
      <c r="I72" s="42"/>
      <c r="J72" s="91"/>
      <c r="K72" s="151" t="str">
        <f t="shared" ref="K72" si="55">C72</f>
        <v>ИТОГО:</v>
      </c>
      <c r="L72" s="151"/>
      <c r="M72" s="152"/>
      <c r="N72" s="116">
        <f t="shared" ref="N72" si="56">E72</f>
        <v>0</v>
      </c>
      <c r="O72" s="94">
        <f t="shared" si="5"/>
        <v>0</v>
      </c>
      <c r="P72" s="95"/>
      <c r="Q72" s="96">
        <f t="shared" si="6"/>
        <v>0</v>
      </c>
      <c r="R72" s="97">
        <f t="shared" si="7"/>
        <v>0</v>
      </c>
      <c r="S72" s="42"/>
      <c r="T72" s="42"/>
      <c r="U72" s="42"/>
      <c r="V72" s="42"/>
      <c r="W72" s="42"/>
      <c r="X72" s="42"/>
      <c r="Y72" s="42"/>
      <c r="Z72" s="42"/>
      <c r="AA72" s="42"/>
      <c r="AB72" s="42"/>
    </row>
    <row r="73" spans="1:28" s="38" customFormat="1" ht="21" customHeight="1" thickBot="1" x14ac:dyDescent="0.3">
      <c r="A73" s="34"/>
      <c r="B73" s="49" t="s">
        <v>7</v>
      </c>
      <c r="C73" s="50"/>
      <c r="D73" s="50"/>
      <c r="E73" s="50"/>
      <c r="F73" s="50"/>
      <c r="G73" s="51"/>
      <c r="H73" s="35">
        <f>H72+H52+H40+H30+H17+H60</f>
        <v>797583.0019661017</v>
      </c>
      <c r="I73" s="36"/>
      <c r="J73" s="69" t="s">
        <v>7</v>
      </c>
      <c r="K73" s="70"/>
      <c r="L73" s="70"/>
      <c r="M73" s="70"/>
      <c r="N73" s="70"/>
      <c r="O73" s="70"/>
      <c r="P73" s="70"/>
      <c r="Q73" s="71"/>
      <c r="R73" s="37">
        <f>SUM(R10:R72)</f>
        <v>0</v>
      </c>
      <c r="S73" s="36"/>
      <c r="T73" s="36"/>
      <c r="U73" s="36"/>
      <c r="V73" s="36"/>
      <c r="W73" s="36"/>
      <c r="X73" s="36"/>
      <c r="Y73" s="36"/>
      <c r="Z73" s="36"/>
      <c r="AA73" s="36"/>
      <c r="AB73" s="36"/>
    </row>
    <row r="74" spans="1:28" s="43" customFormat="1" ht="15" customHeight="1" x14ac:dyDescent="0.25">
      <c r="A74" s="39"/>
      <c r="B74" s="60" t="s">
        <v>17</v>
      </c>
      <c r="C74" s="61"/>
      <c r="D74" s="61"/>
      <c r="E74" s="61"/>
      <c r="F74" s="61"/>
      <c r="G74" s="40">
        <v>0.2</v>
      </c>
      <c r="H74" s="41">
        <f>H73*G74</f>
        <v>159516.60039322035</v>
      </c>
      <c r="I74" s="42"/>
      <c r="J74" s="60" t="s">
        <v>17</v>
      </c>
      <c r="K74" s="61"/>
      <c r="L74" s="61"/>
      <c r="M74" s="61"/>
      <c r="N74" s="61"/>
      <c r="O74" s="61"/>
      <c r="P74" s="61"/>
      <c r="Q74" s="40">
        <v>0.2</v>
      </c>
      <c r="R74" s="41">
        <f>R73*Q74</f>
        <v>0</v>
      </c>
      <c r="S74" s="42"/>
      <c r="T74" s="42"/>
      <c r="U74" s="42"/>
      <c r="V74" s="42"/>
      <c r="W74" s="42"/>
      <c r="X74" s="42"/>
      <c r="Y74" s="42"/>
      <c r="Z74" s="42"/>
      <c r="AA74" s="42"/>
      <c r="AB74" s="42"/>
    </row>
    <row r="75" spans="1:28" s="43" customFormat="1" ht="15.75" customHeight="1" thickBot="1" x14ac:dyDescent="0.3">
      <c r="A75" s="39"/>
      <c r="B75" s="52" t="s">
        <v>8</v>
      </c>
      <c r="C75" s="53"/>
      <c r="D75" s="53"/>
      <c r="E75" s="53"/>
      <c r="F75" s="53"/>
      <c r="G75" s="54"/>
      <c r="H75" s="44">
        <f>H73+H74</f>
        <v>957099.60235932202</v>
      </c>
      <c r="I75" s="42"/>
      <c r="J75" s="52" t="s">
        <v>8</v>
      </c>
      <c r="K75" s="53"/>
      <c r="L75" s="53"/>
      <c r="M75" s="53"/>
      <c r="N75" s="53"/>
      <c r="O75" s="53"/>
      <c r="P75" s="53"/>
      <c r="Q75" s="54"/>
      <c r="R75" s="44">
        <f>R73+R74</f>
        <v>0</v>
      </c>
      <c r="S75" s="42"/>
      <c r="T75" s="42"/>
      <c r="U75" s="42"/>
      <c r="V75" s="42"/>
      <c r="W75" s="42"/>
      <c r="X75" s="42"/>
      <c r="Y75" s="42"/>
      <c r="Z75" s="42"/>
      <c r="AA75" s="42"/>
      <c r="AB75" s="42"/>
    </row>
    <row r="76" spans="1:28" s="15" customFormat="1" ht="15.75" customHeight="1" x14ac:dyDescent="0.25">
      <c r="A76" s="9"/>
      <c r="B76" s="10"/>
      <c r="C76" s="29"/>
      <c r="D76" s="10"/>
      <c r="E76" s="10"/>
      <c r="F76" s="10"/>
      <c r="G76" s="26"/>
      <c r="H76" s="11"/>
      <c r="I76" s="12"/>
      <c r="J76" s="13"/>
      <c r="K76" s="13"/>
      <c r="L76" s="13"/>
      <c r="M76" s="13"/>
      <c r="N76" s="13"/>
      <c r="O76" s="13"/>
      <c r="P76" s="13"/>
      <c r="Q76" s="18"/>
      <c r="R76" s="14"/>
      <c r="S76" s="12"/>
      <c r="T76" s="12"/>
      <c r="U76" s="12"/>
      <c r="V76" s="12"/>
      <c r="W76" s="12"/>
      <c r="X76" s="12"/>
      <c r="Y76" s="12"/>
      <c r="Z76" s="12"/>
      <c r="AA76" s="12"/>
      <c r="AB76" s="12"/>
    </row>
    <row r="77" spans="1:28" x14ac:dyDescent="0.25">
      <c r="AB77" s="1"/>
    </row>
  </sheetData>
  <mergeCells count="23">
    <mergeCell ref="J73:Q73"/>
    <mergeCell ref="B41:H41"/>
    <mergeCell ref="J41:R41"/>
    <mergeCell ref="B61:H61"/>
    <mergeCell ref="J61:R61"/>
    <mergeCell ref="B53:H53"/>
    <mergeCell ref="J53:R53"/>
    <mergeCell ref="B1:R1"/>
    <mergeCell ref="B3:F3"/>
    <mergeCell ref="B73:G73"/>
    <mergeCell ref="B75:G75"/>
    <mergeCell ref="B4:H4"/>
    <mergeCell ref="B7:H7"/>
    <mergeCell ref="J75:Q75"/>
    <mergeCell ref="B74:F74"/>
    <mergeCell ref="J74:P74"/>
    <mergeCell ref="C9:H9"/>
    <mergeCell ref="J9:R9"/>
    <mergeCell ref="B18:H18"/>
    <mergeCell ref="J18:R18"/>
    <mergeCell ref="B31:H31"/>
    <mergeCell ref="J31:R31"/>
    <mergeCell ref="J7:R7"/>
  </mergeCells>
  <pageMargins left="0.70866141732283472" right="0.70866141732283472" top="0.74803149606299213" bottom="0.74803149606299213" header="0.31496062992125984" footer="0.31496062992125984"/>
  <pageSetup paperSize="9" scale="35" fitToHeight="0" orientation="landscape" r:id="rId1"/>
  <ignoredErrors>
    <ignoredError sqref="N72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Хахулина Виктория Сергеевна</cp:lastModifiedBy>
  <cp:lastPrinted>2018-12-24T23:47:08Z</cp:lastPrinted>
  <dcterms:created xsi:type="dcterms:W3CDTF">2018-05-22T01:14:50Z</dcterms:created>
  <dcterms:modified xsi:type="dcterms:W3CDTF">2018-12-25T00:03:13Z</dcterms:modified>
</cp:coreProperties>
</file>